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18795" windowHeight="11505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L191" i="1" l="1"/>
  <c r="L190" i="1"/>
  <c r="L189" i="1"/>
  <c r="L188" i="1"/>
  <c r="L187" i="1"/>
  <c r="L186" i="1"/>
  <c r="L185" i="1"/>
  <c r="L178" i="1" l="1"/>
  <c r="L28" i="1"/>
  <c r="L27" i="1"/>
  <c r="L26" i="1"/>
  <c r="L25" i="1"/>
  <c r="E24" i="1"/>
  <c r="L24" i="1" s="1"/>
  <c r="L23" i="1"/>
  <c r="L22" i="1"/>
  <c r="L21" i="1"/>
  <c r="L20" i="1"/>
  <c r="L19" i="1"/>
  <c r="L18" i="1"/>
  <c r="L164" i="1" l="1"/>
  <c r="L163" i="1"/>
  <c r="G162" i="1"/>
  <c r="L162" i="1" s="1"/>
  <c r="G161" i="1"/>
  <c r="E161" i="1"/>
  <c r="L161" i="1" s="1"/>
  <c r="E160" i="1"/>
  <c r="L160" i="1" s="1"/>
  <c r="E159" i="1"/>
  <c r="L159" i="1" s="1"/>
  <c r="L158" i="1"/>
  <c r="G157" i="1"/>
  <c r="L157" i="1" s="1"/>
  <c r="G156" i="1"/>
  <c r="E156" i="1"/>
  <c r="G155" i="1"/>
  <c r="E155" i="1"/>
  <c r="G154" i="1"/>
  <c r="L154" i="1" s="1"/>
  <c r="G153" i="1"/>
  <c r="L153" i="1" s="1"/>
  <c r="L143" i="1"/>
  <c r="L130" i="1"/>
  <c r="L123" i="1"/>
  <c r="L98" i="1"/>
  <c r="G87" i="1"/>
  <c r="L87" i="1" s="1"/>
  <c r="L86" i="1"/>
  <c r="L85" i="1"/>
  <c r="L84" i="1"/>
  <c r="L83" i="1"/>
  <c r="L82" i="1"/>
  <c r="L81" i="1"/>
  <c r="L80" i="1"/>
  <c r="L73" i="1"/>
  <c r="L72" i="1"/>
  <c r="L65" i="1"/>
  <c r="L58" i="1"/>
  <c r="L54" i="1"/>
  <c r="L53" i="1"/>
  <c r="L46" i="1"/>
  <c r="L45" i="1"/>
  <c r="L44" i="1"/>
  <c r="L43" i="1"/>
  <c r="L155" i="1" l="1"/>
  <c r="L156" i="1"/>
</calcChain>
</file>

<file path=xl/sharedStrings.xml><?xml version="1.0" encoding="utf-8"?>
<sst xmlns="http://schemas.openxmlformats.org/spreadsheetml/2006/main" count="689" uniqueCount="162">
  <si>
    <t>Nombre del Programa</t>
  </si>
  <si>
    <t>Federal</t>
  </si>
  <si>
    <t>Estatal</t>
  </si>
  <si>
    <t>Municipal</t>
  </si>
  <si>
    <t>Otros</t>
  </si>
  <si>
    <t>Monto</t>
  </si>
  <si>
    <t>a</t>
  </si>
  <si>
    <t>Total</t>
  </si>
  <si>
    <t>Dependencia / Entidad</t>
  </si>
  <si>
    <t>Aportación (Monto)</t>
  </si>
  <si>
    <t>j=c+e+g+i</t>
  </si>
  <si>
    <t>b</t>
  </si>
  <si>
    <t>c</t>
  </si>
  <si>
    <t>d</t>
  </si>
  <si>
    <t>e</t>
  </si>
  <si>
    <t>f</t>
  </si>
  <si>
    <t>g</t>
  </si>
  <si>
    <t>h</t>
  </si>
  <si>
    <t>i</t>
  </si>
  <si>
    <t>Escuela de Arte y Oficios y Capacitacion para el Trabajo del municipio de Guadalupe, Nuevo León</t>
  </si>
  <si>
    <t>Centro de Atencion a Migrantes</t>
  </si>
  <si>
    <t>$1,545,076,64</t>
  </si>
  <si>
    <t>Implementacion del Nuevo Sistema de Justicia Penal 2013</t>
  </si>
  <si>
    <t>SIJUPE</t>
  </si>
  <si>
    <t>$17,367,548.59</t>
  </si>
  <si>
    <t>SECRETARIA GENERAL DE GOBIERNO</t>
  </si>
  <si>
    <t>APAZU 2011</t>
  </si>
  <si>
    <t>Obras Públicas/ NL</t>
  </si>
  <si>
    <t>APAZU 2012</t>
  </si>
  <si>
    <t>Fondo Metropolitano 2013</t>
  </si>
  <si>
    <t>Ramo 23 2009</t>
  </si>
  <si>
    <t xml:space="preserve">FISE </t>
  </si>
  <si>
    <t>Fondo Metropolitano 2012</t>
  </si>
  <si>
    <t>Ramo 16 (Medio Ambiente y Recursos Naturales)</t>
  </si>
  <si>
    <t>Fondo Metropolitano 2011</t>
  </si>
  <si>
    <t>Subsidio Federal 2012</t>
  </si>
  <si>
    <t>SECRETARIA DE OBRAS PUBLICAS</t>
  </si>
  <si>
    <t>Secretaria de Desarrollo Sustentable</t>
  </si>
  <si>
    <t>ANEXO 30. DISTRIBUCION DEL PROGRAMA DE MEDIO AMBIENTE Y RECURSOS NATURALES</t>
  </si>
  <si>
    <t>SECRETARIA DE DESARROLLO SUSTENTABLE</t>
  </si>
  <si>
    <t>GASTO CORRIENTE</t>
  </si>
  <si>
    <t>SFYTGENL</t>
  </si>
  <si>
    <t>APOYO A LA POLITICA CULTURAL DEL ESTADO ETAPA II</t>
  </si>
  <si>
    <t>CONACULTA</t>
  </si>
  <si>
    <t>INFRAESTRUCTURA CULTURAL TEATROS ETAPA II</t>
  </si>
  <si>
    <t>SUBSIDIOS 2013</t>
  </si>
  <si>
    <t>CONSEJO PARA LA CULTURA Y LAS ARTES (CONARTE)</t>
  </si>
  <si>
    <t>FONDEN (HURACAN ALEX)</t>
  </si>
  <si>
    <t>BANOBRAS</t>
  </si>
  <si>
    <t>Gobierno del Estado de Nuevo León.</t>
  </si>
  <si>
    <t>FONDEN (LLUVIAS DE ABRIL)</t>
  </si>
  <si>
    <t>SISTEMA DE CAMINOS</t>
  </si>
  <si>
    <t>Monto Total</t>
  </si>
  <si>
    <t>Dependencia/Entidad</t>
  </si>
  <si>
    <t>Otorgramiento Subsidio</t>
  </si>
  <si>
    <t>Secretaria de Turismo</t>
  </si>
  <si>
    <t>Corporación para el Desarrollo Turístico de Nuevo León</t>
  </si>
  <si>
    <t>CORPORACION PARA EL DESARROLLO TURISTICO DE NUEVO LEON</t>
  </si>
  <si>
    <t>Universidad Tecnológica Cadereyta</t>
  </si>
  <si>
    <t>Secretaría de Educación Publica</t>
  </si>
  <si>
    <t>UNIVERSIDAD TECNOLOGICA CADEREYTA</t>
  </si>
  <si>
    <t>Programa de Apoyo a las Instancias de Mujeres en las Entidades Federativas</t>
  </si>
  <si>
    <t>Instituto Nacional de Desarrollo Social</t>
  </si>
  <si>
    <t>Programa de Fortalecimiento a la Transversalidad de la Perspectiva de Genero</t>
  </si>
  <si>
    <t>Instituto Nacional de las Mujeres</t>
  </si>
  <si>
    <t>INSTITUTO ESTATAL DE LAS MUJERES</t>
  </si>
  <si>
    <t xml:space="preserve">Seminario "Creating Communities of Innovation </t>
  </si>
  <si>
    <t xml:space="preserve">Consejo Nacional de Ciencia y Tecnologia </t>
  </si>
  <si>
    <t xml:space="preserve">Instituto de Innovacion de Tecnologia de Nuevo Leon </t>
  </si>
  <si>
    <t xml:space="preserve">Apropiacion Social de la Ciencia, Tecnologia  e Innovación con Enfasis en Zonas Marginadas en el Estado de Nuevo León </t>
  </si>
  <si>
    <t xml:space="preserve">20a Semana Nacional de Ciencia y Tecnologia </t>
  </si>
  <si>
    <t xml:space="preserve">FONLIN </t>
  </si>
  <si>
    <t xml:space="preserve">Mujeres en la Ciencia: Descubriendo la Investigacion, la Innovacion y Desarrollo Tecnologico </t>
  </si>
  <si>
    <t xml:space="preserve">2do Encuentro Nacional del Talento Mexicano </t>
  </si>
  <si>
    <t>Ayudas sociales a actividades cientificas o académicas</t>
  </si>
  <si>
    <t>Apoyo para transportacion y traslado a Becarios del programa doctoral en el extranjero.</t>
  </si>
  <si>
    <t>INSTITUTO DE INNOVACION Y TRANSFERENCIA DE TECNOLOGIA</t>
  </si>
  <si>
    <t>PLANTA CLASIFICADORA</t>
  </si>
  <si>
    <t>SISTEMA INTEGRAL PARA EL MANEJO ECOLOGICO Y PROCESAMIENTO DE DESECHOS (SIMEPRODE)</t>
  </si>
  <si>
    <t>PROGRAMAS DEL EJERCICIO 2013</t>
  </si>
  <si>
    <t>APAZU 2013</t>
  </si>
  <si>
    <t>CONAGUA</t>
  </si>
  <si>
    <t>SADM</t>
  </si>
  <si>
    <t>PROSSAPYS 2013</t>
  </si>
  <si>
    <t>PROTAR</t>
  </si>
  <si>
    <t>MONTO TOTAL DE EJERCICIO</t>
  </si>
  <si>
    <t>Nombre del Programa                                                                     PROGRAMAS EJERCICIOS ANTERIORES</t>
  </si>
  <si>
    <t>FOCTAR 2010</t>
  </si>
  <si>
    <t>FONDEN ALEX 2011</t>
  </si>
  <si>
    <t>FONDEN RIO 2011</t>
  </si>
  <si>
    <t>FONDEN RIO 2012</t>
  </si>
  <si>
    <t>PRODDER 2010</t>
  </si>
  <si>
    <t>PRODDER 2011</t>
  </si>
  <si>
    <t>PRODDER 2012</t>
  </si>
  <si>
    <t>PROSSAPYS 2012</t>
  </si>
  <si>
    <t>PROTAR 2011</t>
  </si>
  <si>
    <t>PROTAR 2012</t>
  </si>
  <si>
    <t>COBERTURA TOTAL</t>
  </si>
  <si>
    <t>SFTGE</t>
  </si>
  <si>
    <t>MONTO TOTAL DE EJERCICIOS ANTERIORES</t>
  </si>
  <si>
    <t>2,63,064,828.41</t>
  </si>
  <si>
    <t>SERVICIOS DE AGUA Y DRENAJE DE MONTERREY</t>
  </si>
  <si>
    <t xml:space="preserve">Empresarios Unidos por la Educacion </t>
  </si>
  <si>
    <t>SECRETARIA DE FINANZAS Y TESORERIA DEL ESTADO DE NUEVO LEON</t>
  </si>
  <si>
    <t xml:space="preserve">Festival Internacional de Santa Lucia </t>
  </si>
  <si>
    <t>FIDEICOMISO FESTIVAL INTERNACIONAL SANTA LUCIA</t>
  </si>
  <si>
    <t>FIDEICOMISO EMPRESARIOS UNIDOS POR LA EDUCACION</t>
  </si>
  <si>
    <t>Fideicomiso Museo Nacional de Historia Natural.</t>
  </si>
  <si>
    <t xml:space="preserve">NA </t>
  </si>
  <si>
    <t>NA</t>
  </si>
  <si>
    <t>SECRETARIA DE FINANZAS Y TESORERIA GENERAL DEL ESTADO DE NUEVO LEÓN</t>
  </si>
  <si>
    <t>FIDEICOMISO MUSEO NACIONAL DE HISTORIA NATURAL</t>
  </si>
  <si>
    <t>Programa Escuelas de Calidad</t>
  </si>
  <si>
    <t>Fideicomiso para las Escuelas de Calidad del Estado de Nuevo León</t>
  </si>
  <si>
    <t>Nota: Los recursos corresponden a lo presupuestado para el año 2012, que fue depositado en el 2013,</t>
  </si>
  <si>
    <t>recursos recibidos de enero a septiembre de 2013.</t>
  </si>
  <si>
    <t>Recursos administrados por el Fideicomiso para las Esccuelas de Calidad.</t>
  </si>
  <si>
    <t>FIDEICOMISO PROGRAMA ESCUELAS DE CALIDAD</t>
  </si>
  <si>
    <t>NOMBRE DEL PROGRAMA</t>
  </si>
  <si>
    <t>FEDERAL</t>
  </si>
  <si>
    <t>ESTATAL</t>
  </si>
  <si>
    <t>MUNICIPAL</t>
  </si>
  <si>
    <t>OTROS</t>
  </si>
  <si>
    <t>MONTO TOTAL</t>
  </si>
  <si>
    <t>DEPENDENCIA / ENTIDAD</t>
  </si>
  <si>
    <t>APORTACION   (MONTO)</t>
  </si>
  <si>
    <t>APORTACION (MONTO)</t>
  </si>
  <si>
    <t>PROGRAMA DE APOYO A LA INVERSION EN EQUIPAMIENTO E INFRAESTRUCTURA</t>
  </si>
  <si>
    <t>SAGARPA</t>
  </si>
  <si>
    <t>CDANL</t>
  </si>
  <si>
    <t>PROGRAMA DE DESARROLLO DE CAPACIDADES, INNOVACION TECNOLOGICA Y EXTENSIONISMO RURAL</t>
  </si>
  <si>
    <t>PROGRAMA DE SUSTENTABILIDAD DE LOS RECURSOS NATURALES</t>
  </si>
  <si>
    <t xml:space="preserve"> PROGRAMA DE PREVENCION Y MANEJO DE RIESGOS EN SU COMPONENTE SANIDADES</t>
  </si>
  <si>
    <t>PROGRAMA SISTEMA NACIONAL DE INFORMACION PARA EL DESARROLLO RURAL SUSTENTABLE</t>
  </si>
  <si>
    <t>PADRON DE PRODUCTORES Y UBICACIÓN GEOESPACIAL DE HUERTAS CITRICOLAS DE NUEVO LEON</t>
  </si>
  <si>
    <t>PROYECTO ESTRATEGICO INTEGRAL PECUARIO 2013</t>
  </si>
  <si>
    <t xml:space="preserve">PROGRAMA MODERNIZACION Y TECNIFICACION DE UNIDADES DE RIEGO </t>
  </si>
  <si>
    <t>PROGRAMA REHABILITACION, MODERNIZACION Y EQUIPAMIENTO DE DISTRITOS DE RIEGO</t>
  </si>
  <si>
    <t>FIDEICOMISO FONDO DE FOMENTO AGROPECUARIO DEL ESTADO DE NUEVO LEON</t>
  </si>
  <si>
    <t>FORMATO DE PROGRAMAS CON RECURSOS CONCURRENTE POR ORDEN DE GOBIERNO</t>
  </si>
  <si>
    <t>Periodo Enero-Septiembre del 2013</t>
  </si>
  <si>
    <t>Programa Emergente para los damnificados del Huracán Alex</t>
  </si>
  <si>
    <t>CONAVI</t>
  </si>
  <si>
    <t>INSTITUTO DE LA VIVIENDA DE NUEVO LEÓN</t>
  </si>
  <si>
    <t>INSTITUTO DE LA VIVIENDA DE NUEVO LEON</t>
  </si>
  <si>
    <t>SCT</t>
  </si>
  <si>
    <t>Servicios de Capacitacion Y Certificacion para el Trabajo</t>
  </si>
  <si>
    <t>SEMS</t>
  </si>
  <si>
    <t>GENL</t>
  </si>
  <si>
    <t>ICET</t>
  </si>
  <si>
    <t>INSTITUTO DE CAPACITACION Y EDUCACION PARA EL TRABAJO</t>
  </si>
  <si>
    <t>Desayunos Escolares</t>
  </si>
  <si>
    <t>SHCP</t>
  </si>
  <si>
    <t>Tesorería del Estado</t>
  </si>
  <si>
    <t>Atención a Menores de 5 años en Riesgo, No Escolarizados</t>
  </si>
  <si>
    <t>Apoyo Alimentario a Sujetos Vunerables</t>
  </si>
  <si>
    <t>Comunidad Diferente</t>
  </si>
  <si>
    <t>Coordinación General de Regulación y Profesionalización de Casas Hogar</t>
  </si>
  <si>
    <t>DIF Nacional</t>
  </si>
  <si>
    <t>Prevención y Atención al Trabajo Infantil (antes mejores menores)</t>
  </si>
  <si>
    <t>Atención de la Discapacidad</t>
  </si>
  <si>
    <t>DESARROLLO INTEGRAL PARA LA FAMILIA DIF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</si>
</sst>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rgb="FF000000"/>
      <name val="Arial"/>
      <family val="2"/>
    </font>
    <font>
      <sz val="8"/>
      <color theme="1"/>
      <name val="Calibri"/>
      <family val="2"/>
      <scheme val="minor"/>
    </font>
    <font>
      <sz val="8"/>
      <name val="Arial"/>
      <family val="2"/>
    </font>
    <font>
      <sz val="9"/>
      <color rgb="FF000000"/>
      <name val="Arial"/>
      <family val="2"/>
    </font>
    <font>
      <sz val="9"/>
      <color theme="1"/>
      <name val="Calibri"/>
      <family val="2"/>
      <scheme val="minor"/>
    </font>
    <font>
      <sz val="8"/>
      <color indexed="8"/>
      <name val="Arial"/>
      <family val="2"/>
    </font>
    <font>
      <sz val="8"/>
      <color indexed="8"/>
      <name val="Calibri"/>
      <family val="2"/>
    </font>
    <font>
      <b/>
      <sz val="8"/>
      <color rgb="FF000000"/>
      <name val="Arial"/>
      <family val="2"/>
    </font>
    <font>
      <b/>
      <sz val="8"/>
      <color theme="1"/>
      <name val="Calibri"/>
      <family val="2"/>
      <scheme val="minor"/>
    </font>
    <font>
      <sz val="8"/>
      <color rgb="FF2F2F2F"/>
      <name val="Arial"/>
      <family val="2"/>
    </font>
    <font>
      <b/>
      <sz val="9"/>
      <color rgb="FFFF0000"/>
      <name val="Arial"/>
      <family val="2"/>
    </font>
    <font>
      <b/>
      <sz val="9"/>
      <color rgb="FF00000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66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top" wrapText="1"/>
    </xf>
    <xf numFmtId="0" fontId="3" fillId="0" borderId="3" xfId="0" applyFont="1" applyBorder="1" applyAlignment="1">
      <alignment horizontal="center" vertical="center" wrapText="1"/>
    </xf>
    <xf numFmtId="0" fontId="4" fillId="0" borderId="8" xfId="0" applyFont="1" applyBorder="1" applyAlignment="1">
      <alignment vertical="top" wrapText="1"/>
    </xf>
    <xf numFmtId="0" fontId="3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vertical="top" wrapText="1"/>
    </xf>
    <xf numFmtId="0" fontId="5" fillId="0" borderId="9" xfId="0" applyFont="1" applyFill="1" applyBorder="1" applyAlignment="1">
      <alignment wrapText="1"/>
    </xf>
    <xf numFmtId="0" fontId="5" fillId="0" borderId="10" xfId="0" applyFont="1" applyFill="1" applyBorder="1" applyAlignment="1">
      <alignment horizontal="center" vertical="center" wrapText="1"/>
    </xf>
    <xf numFmtId="15" fontId="5" fillId="0" borderId="10" xfId="0" applyNumberFormat="1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justify" vertical="center" wrapText="1"/>
    </xf>
    <xf numFmtId="0" fontId="3" fillId="0" borderId="11" xfId="0" applyFont="1" applyBorder="1" applyAlignment="1">
      <alignment horizontal="justify" vertical="center" wrapText="1"/>
    </xf>
    <xf numFmtId="15" fontId="5" fillId="0" borderId="11" xfId="0" applyNumberFormat="1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justify" vertical="center" wrapText="1"/>
    </xf>
    <xf numFmtId="15" fontId="5" fillId="0" borderId="12" xfId="0" applyNumberFormat="1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5" fillId="0" borderId="14" xfId="0" applyFont="1" applyFill="1" applyBorder="1" applyAlignment="1">
      <alignment wrapText="1"/>
    </xf>
    <xf numFmtId="0" fontId="5" fillId="0" borderId="15" xfId="0" applyFont="1" applyFill="1" applyBorder="1" applyAlignment="1">
      <alignment horizontal="center" vertical="center" wrapText="1"/>
    </xf>
    <xf numFmtId="15" fontId="5" fillId="0" borderId="15" xfId="0" applyNumberFormat="1" applyFont="1" applyFill="1" applyBorder="1" applyAlignment="1">
      <alignment horizontal="center" vertical="center" wrapText="1"/>
    </xf>
    <xf numFmtId="44" fontId="3" fillId="0" borderId="7" xfId="0" applyNumberFormat="1" applyFont="1" applyBorder="1" applyAlignment="1">
      <alignment horizontal="justify" vertical="center" wrapText="1"/>
    </xf>
    <xf numFmtId="44" fontId="3" fillId="0" borderId="7" xfId="2" applyFont="1" applyBorder="1" applyAlignment="1">
      <alignment horizontal="justify" vertical="center" wrapText="1"/>
    </xf>
    <xf numFmtId="0" fontId="3" fillId="0" borderId="1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top" wrapText="1"/>
    </xf>
    <xf numFmtId="0" fontId="6" fillId="0" borderId="3" xfId="0" applyFont="1" applyBorder="1" applyAlignment="1">
      <alignment horizontal="center" vertical="center" wrapText="1"/>
    </xf>
    <xf numFmtId="0" fontId="7" fillId="0" borderId="8" xfId="0" applyFont="1" applyBorder="1" applyAlignment="1">
      <alignment vertical="top" wrapText="1"/>
    </xf>
    <xf numFmtId="0" fontId="6" fillId="0" borderId="7" xfId="0" applyFont="1" applyBorder="1" applyAlignment="1">
      <alignment horizontal="center" vertical="center" wrapText="1"/>
    </xf>
    <xf numFmtId="0" fontId="7" fillId="0" borderId="7" xfId="0" applyFont="1" applyBorder="1" applyAlignment="1">
      <alignment vertical="top" wrapText="1"/>
    </xf>
    <xf numFmtId="0" fontId="6" fillId="0" borderId="8" xfId="0" applyFont="1" applyBorder="1" applyAlignment="1">
      <alignment horizontal="justify" vertical="center" wrapText="1"/>
    </xf>
    <xf numFmtId="4" fontId="6" fillId="0" borderId="7" xfId="0" applyNumberFormat="1" applyFont="1" applyBorder="1" applyAlignment="1">
      <alignment horizontal="justify" vertical="center" wrapText="1"/>
    </xf>
    <xf numFmtId="43" fontId="6" fillId="0" borderId="7" xfId="1" applyFont="1" applyBorder="1" applyAlignment="1">
      <alignment horizontal="justify" vertical="center" wrapText="1"/>
    </xf>
    <xf numFmtId="0" fontId="6" fillId="0" borderId="7" xfId="0" applyFont="1" applyBorder="1" applyAlignment="1">
      <alignment horizontal="justify" vertical="center" wrapText="1"/>
    </xf>
    <xf numFmtId="43" fontId="6" fillId="0" borderId="7" xfId="0" applyNumberFormat="1" applyFont="1" applyBorder="1" applyAlignment="1">
      <alignment horizontal="justify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justify" vertical="center" wrapText="1"/>
    </xf>
    <xf numFmtId="43" fontId="6" fillId="0" borderId="16" xfId="1" applyFont="1" applyBorder="1" applyAlignment="1">
      <alignment horizontal="justify" vertical="center" wrapText="1"/>
    </xf>
    <xf numFmtId="0" fontId="6" fillId="0" borderId="16" xfId="0" applyFont="1" applyBorder="1" applyAlignment="1">
      <alignment horizontal="center" vertical="center" wrapText="1"/>
    </xf>
    <xf numFmtId="43" fontId="6" fillId="0" borderId="16" xfId="0" applyNumberFormat="1" applyFont="1" applyBorder="1" applyAlignment="1">
      <alignment horizontal="justify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top" wrapText="1"/>
    </xf>
    <xf numFmtId="0" fontId="8" fillId="0" borderId="3" xfId="0" applyFont="1" applyBorder="1" applyAlignment="1">
      <alignment horizontal="center" vertical="center" wrapText="1"/>
    </xf>
    <xf numFmtId="0" fontId="9" fillId="0" borderId="8" xfId="0" applyFont="1" applyBorder="1" applyAlignment="1">
      <alignment vertical="top" wrapText="1"/>
    </xf>
    <xf numFmtId="0" fontId="8" fillId="0" borderId="7" xfId="0" applyFont="1" applyBorder="1" applyAlignment="1">
      <alignment horizontal="center" vertical="center" wrapText="1"/>
    </xf>
    <xf numFmtId="0" fontId="9" fillId="0" borderId="7" xfId="0" applyFont="1" applyBorder="1" applyAlignment="1">
      <alignment vertical="top" wrapText="1"/>
    </xf>
    <xf numFmtId="0" fontId="8" fillId="0" borderId="8" xfId="0" applyFont="1" applyBorder="1" applyAlignment="1">
      <alignment horizontal="justify" vertical="center" wrapText="1"/>
    </xf>
    <xf numFmtId="0" fontId="8" fillId="0" borderId="7" xfId="0" applyFont="1" applyBorder="1" applyAlignment="1">
      <alignment horizontal="justify" vertical="center" wrapText="1"/>
    </xf>
    <xf numFmtId="43" fontId="8" fillId="0" borderId="7" xfId="1" applyFont="1" applyBorder="1" applyAlignment="1">
      <alignment horizontal="justify" vertical="center" wrapText="1"/>
    </xf>
    <xf numFmtId="43" fontId="8" fillId="0" borderId="7" xfId="0" applyNumberFormat="1" applyFont="1" applyBorder="1" applyAlignment="1">
      <alignment horizontal="justify" vertical="center" wrapText="1"/>
    </xf>
    <xf numFmtId="0" fontId="8" fillId="0" borderId="13" xfId="0" applyFont="1" applyBorder="1" applyAlignment="1">
      <alignment horizontal="center" vertical="center" wrapText="1"/>
    </xf>
    <xf numFmtId="44" fontId="3" fillId="0" borderId="7" xfId="2" applyFont="1" applyFill="1" applyBorder="1" applyAlignment="1">
      <alignment horizontal="justify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wrapText="1"/>
    </xf>
    <xf numFmtId="43" fontId="1" fillId="0" borderId="11" xfId="1" applyFont="1" applyBorder="1" applyAlignment="1">
      <alignment vertical="center"/>
    </xf>
    <xf numFmtId="0" fontId="3" fillId="0" borderId="13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1" fillId="0" borderId="1" xfId="0" applyFont="1" applyBorder="1" applyAlignment="1">
      <alignment vertical="top" wrapText="1"/>
    </xf>
    <xf numFmtId="0" fontId="10" fillId="0" borderId="3" xfId="0" applyFont="1" applyBorder="1" applyAlignment="1">
      <alignment horizontal="center" vertical="center" wrapText="1"/>
    </xf>
    <xf numFmtId="0" fontId="11" fillId="0" borderId="8" xfId="0" applyFont="1" applyBorder="1" applyAlignment="1">
      <alignment vertical="top" wrapText="1"/>
    </xf>
    <xf numFmtId="0" fontId="10" fillId="0" borderId="7" xfId="0" applyFont="1" applyBorder="1" applyAlignment="1">
      <alignment horizontal="center" vertical="center" wrapText="1"/>
    </xf>
    <xf numFmtId="0" fontId="11" fillId="0" borderId="7" xfId="0" applyFont="1" applyBorder="1" applyAlignment="1">
      <alignment vertical="top" wrapText="1"/>
    </xf>
    <xf numFmtId="0" fontId="10" fillId="0" borderId="13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left" vertical="center" wrapText="1" indent="1"/>
    </xf>
    <xf numFmtId="0" fontId="5" fillId="0" borderId="11" xfId="0" applyFont="1" applyBorder="1" applyAlignment="1">
      <alignment wrapText="1"/>
    </xf>
    <xf numFmtId="43" fontId="6" fillId="0" borderId="7" xfId="1" applyFont="1" applyBorder="1" applyAlignment="1">
      <alignment horizontal="center" vertical="center" wrapText="1"/>
    </xf>
    <xf numFmtId="4" fontId="0" fillId="0" borderId="11" xfId="0" applyNumberFormat="1" applyBorder="1" applyAlignment="1">
      <alignment horizontal="center" wrapText="1"/>
    </xf>
    <xf numFmtId="43" fontId="0" fillId="0" borderId="11" xfId="0" applyNumberFormat="1" applyFill="1" applyBorder="1" applyAlignment="1">
      <alignment horizontal="center" wrapText="1"/>
    </xf>
    <xf numFmtId="0" fontId="13" fillId="0" borderId="8" xfId="0" applyFont="1" applyBorder="1" applyAlignment="1">
      <alignment horizontal="justify" vertical="center" wrapText="1"/>
    </xf>
    <xf numFmtId="43" fontId="14" fillId="0" borderId="7" xfId="1" applyFont="1" applyBorder="1" applyAlignment="1">
      <alignment horizontal="justify" vertical="center" wrapText="1"/>
    </xf>
    <xf numFmtId="0" fontId="14" fillId="0" borderId="7" xfId="0" applyFont="1" applyBorder="1" applyAlignment="1">
      <alignment horizontal="justify" vertical="center" wrapText="1"/>
    </xf>
    <xf numFmtId="0" fontId="14" fillId="0" borderId="7" xfId="0" applyFont="1" applyBorder="1" applyAlignment="1">
      <alignment horizontal="center" vertical="center" wrapText="1"/>
    </xf>
    <xf numFmtId="4" fontId="14" fillId="0" borderId="7" xfId="0" applyNumberFormat="1" applyFont="1" applyBorder="1" applyAlignment="1">
      <alignment horizontal="justify" vertical="center" wrapText="1"/>
    </xf>
    <xf numFmtId="43" fontId="14" fillId="0" borderId="7" xfId="0" applyNumberFormat="1" applyFont="1" applyBorder="1" applyAlignment="1">
      <alignment horizontal="justify" vertical="center" wrapText="1"/>
    </xf>
    <xf numFmtId="0" fontId="6" fillId="0" borderId="8" xfId="0" applyFont="1" applyBorder="1" applyAlignment="1">
      <alignment horizontal="left" wrapText="1"/>
    </xf>
    <xf numFmtId="4" fontId="0" fillId="0" borderId="11" xfId="0" applyNumberFormat="1" applyBorder="1"/>
    <xf numFmtId="0" fontId="0" fillId="0" borderId="11" xfId="0" applyBorder="1"/>
    <xf numFmtId="0" fontId="6" fillId="0" borderId="11" xfId="0" applyFont="1" applyFill="1" applyBorder="1" applyAlignment="1">
      <alignment horizontal="justify" vertical="center" wrapText="1"/>
    </xf>
    <xf numFmtId="43" fontId="6" fillId="0" borderId="11" xfId="1" applyFont="1" applyBorder="1" applyAlignment="1">
      <alignment horizontal="justify" vertical="center" wrapText="1"/>
    </xf>
    <xf numFmtId="0" fontId="6" fillId="0" borderId="11" xfId="0" applyFont="1" applyBorder="1" applyAlignment="1">
      <alignment horizontal="justify" vertical="center" wrapText="1"/>
    </xf>
    <xf numFmtId="0" fontId="6" fillId="0" borderId="11" xfId="0" applyFont="1" applyBorder="1" applyAlignment="1">
      <alignment horizontal="center" vertical="center" wrapText="1"/>
    </xf>
    <xf numFmtId="4" fontId="6" fillId="0" borderId="11" xfId="0" applyNumberFormat="1" applyFont="1" applyBorder="1" applyAlignment="1">
      <alignment horizontal="justify" vertical="center" wrapText="1"/>
    </xf>
    <xf numFmtId="43" fontId="6" fillId="0" borderId="11" xfId="0" applyNumberFormat="1" applyFont="1" applyBorder="1" applyAlignment="1">
      <alignment horizontal="justify" vertical="center" wrapText="1"/>
    </xf>
    <xf numFmtId="4" fontId="6" fillId="0" borderId="7" xfId="0" applyNumberFormat="1" applyFont="1" applyBorder="1" applyAlignment="1">
      <alignment horizontal="center" vertical="center" wrapText="1"/>
    </xf>
    <xf numFmtId="4" fontId="14" fillId="0" borderId="7" xfId="0" applyNumberFormat="1" applyFont="1" applyBorder="1" applyAlignment="1">
      <alignment horizontal="center" vertical="center" wrapText="1"/>
    </xf>
    <xf numFmtId="0" fontId="2" fillId="0" borderId="0" xfId="0" applyFont="1"/>
    <xf numFmtId="0" fontId="4" fillId="0" borderId="11" xfId="0" applyFont="1" applyBorder="1" applyAlignment="1">
      <alignment vertical="top" wrapText="1"/>
    </xf>
    <xf numFmtId="44" fontId="3" fillId="0" borderId="11" xfId="0" applyNumberFormat="1" applyFont="1" applyBorder="1" applyAlignment="1">
      <alignment horizontal="justify" vertical="center" wrapText="1"/>
    </xf>
    <xf numFmtId="44" fontId="3" fillId="0" borderId="11" xfId="0" applyNumberFormat="1" applyFont="1" applyBorder="1" applyAlignment="1">
      <alignment horizontal="center" vertical="center" wrapText="1"/>
    </xf>
    <xf numFmtId="43" fontId="3" fillId="0" borderId="7" xfId="1" applyFont="1" applyBorder="1" applyAlignment="1">
      <alignment horizontal="justify" vertical="center" wrapText="1"/>
    </xf>
    <xf numFmtId="43" fontId="3" fillId="0" borderId="7" xfId="0" applyNumberFormat="1" applyFont="1" applyBorder="1" applyAlignment="1">
      <alignment horizontal="justify" vertical="center" wrapText="1"/>
    </xf>
    <xf numFmtId="0" fontId="15" fillId="0" borderId="11" xfId="0" applyFont="1" applyBorder="1" applyAlignment="1">
      <alignment horizontal="center" wrapText="1"/>
    </xf>
    <xf numFmtId="0" fontId="16" fillId="0" borderId="11" xfId="0" applyFont="1" applyBorder="1" applyAlignment="1">
      <alignment horizontal="left" wrapText="1"/>
    </xf>
    <xf numFmtId="0" fontId="16" fillId="0" borderId="11" xfId="0" applyFont="1" applyBorder="1" applyAlignment="1">
      <alignment vertical="center"/>
    </xf>
    <xf numFmtId="43" fontId="16" fillId="0" borderId="11" xfId="1" applyFont="1" applyBorder="1" applyAlignment="1">
      <alignment vertical="center"/>
    </xf>
    <xf numFmtId="43" fontId="16" fillId="0" borderId="11" xfId="1" applyFont="1" applyBorder="1" applyAlignment="1">
      <alignment horizontal="left" vertical="center"/>
    </xf>
    <xf numFmtId="0" fontId="17" fillId="0" borderId="11" xfId="0" applyFont="1" applyBorder="1" applyAlignment="1">
      <alignment wrapText="1"/>
    </xf>
    <xf numFmtId="0" fontId="17" fillId="0" borderId="11" xfId="0" applyFont="1" applyFill="1" applyBorder="1" applyAlignment="1">
      <alignment wrapText="1"/>
    </xf>
    <xf numFmtId="0" fontId="16" fillId="0" borderId="11" xfId="0" applyFont="1" applyBorder="1" applyAlignment="1">
      <alignment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justify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justify" vertical="center" wrapText="1"/>
    </xf>
    <xf numFmtId="44" fontId="3" fillId="0" borderId="16" xfId="2" applyFont="1" applyBorder="1" applyAlignment="1">
      <alignment horizontal="justify" vertical="center" wrapText="1"/>
    </xf>
    <xf numFmtId="44" fontId="3" fillId="0" borderId="16" xfId="0" applyNumberFormat="1" applyFont="1" applyBorder="1" applyAlignment="1">
      <alignment horizontal="justify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wrapText="1"/>
    </xf>
    <xf numFmtId="0" fontId="0" fillId="0" borderId="17" xfId="0" applyBorder="1" applyAlignment="1">
      <alignment horizontal="center"/>
    </xf>
    <xf numFmtId="0" fontId="0" fillId="0" borderId="19" xfId="0" applyBorder="1" applyAlignment="1">
      <alignment horizontal="center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/>
    </xf>
    <xf numFmtId="0" fontId="18" fillId="0" borderId="16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18" fillId="0" borderId="18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43" fontId="0" fillId="0" borderId="11" xfId="0" applyNumberFormat="1" applyBorder="1"/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91"/>
  <sheetViews>
    <sheetView tabSelected="1" topLeftCell="A170" workbookViewId="0">
      <selection activeCell="F200" sqref="F200"/>
    </sheetView>
  </sheetViews>
  <sheetFormatPr baseColWidth="10" defaultRowHeight="15" x14ac:dyDescent="0.25"/>
  <cols>
    <col min="2" max="2" width="23.7109375" customWidth="1"/>
    <col min="3" max="3" width="16.28515625" customWidth="1"/>
    <col min="4" max="4" width="12.28515625" bestFit="1" customWidth="1"/>
    <col min="5" max="5" width="13.85546875" bestFit="1" customWidth="1"/>
    <col min="6" max="6" width="14.140625" bestFit="1" customWidth="1"/>
    <col min="7" max="7" width="13.42578125" bestFit="1" customWidth="1"/>
    <col min="10" max="10" width="13.42578125" customWidth="1"/>
    <col min="11" max="11" width="13.28515625" bestFit="1" customWidth="1"/>
    <col min="12" max="12" width="15.5703125" bestFit="1" customWidth="1"/>
  </cols>
  <sheetData>
    <row r="1" spans="2:12" ht="15.75" thickBot="1" x14ac:dyDescent="0.3"/>
    <row r="2" spans="2:12" ht="15.75" x14ac:dyDescent="0.25">
      <c r="B2" s="152" t="s">
        <v>139</v>
      </c>
      <c r="C2" s="153"/>
      <c r="D2" s="153"/>
      <c r="E2" s="153"/>
      <c r="F2" s="153"/>
      <c r="G2" s="153"/>
      <c r="H2" s="153"/>
      <c r="I2" s="153"/>
      <c r="J2" s="153"/>
      <c r="K2" s="153"/>
      <c r="L2" s="154"/>
    </row>
    <row r="3" spans="2:12" ht="16.5" thickBot="1" x14ac:dyDescent="0.3">
      <c r="B3" s="155" t="s">
        <v>140</v>
      </c>
      <c r="C3" s="156"/>
      <c r="D3" s="156"/>
      <c r="E3" s="156"/>
      <c r="F3" s="156"/>
      <c r="G3" s="156"/>
      <c r="H3" s="156"/>
      <c r="I3" s="156"/>
      <c r="J3" s="156"/>
      <c r="K3" s="156"/>
      <c r="L3" s="157"/>
    </row>
    <row r="4" spans="2:12" ht="15.75" thickBot="1" x14ac:dyDescent="0.3"/>
    <row r="5" spans="2:12" x14ac:dyDescent="0.25">
      <c r="B5" s="124" t="s">
        <v>25</v>
      </c>
      <c r="C5" s="17" t="s">
        <v>0</v>
      </c>
      <c r="D5" s="118" t="s">
        <v>1</v>
      </c>
      <c r="E5" s="119"/>
      <c r="F5" s="118" t="s">
        <v>2</v>
      </c>
      <c r="G5" s="119"/>
      <c r="H5" s="118" t="s">
        <v>3</v>
      </c>
      <c r="I5" s="119"/>
      <c r="J5" s="118" t="s">
        <v>4</v>
      </c>
      <c r="K5" s="119"/>
      <c r="L5" s="17" t="s">
        <v>5</v>
      </c>
    </row>
    <row r="6" spans="2:12" x14ac:dyDescent="0.25">
      <c r="B6" s="125"/>
      <c r="C6" s="1" t="s">
        <v>6</v>
      </c>
      <c r="D6" s="120"/>
      <c r="E6" s="121"/>
      <c r="F6" s="120"/>
      <c r="G6" s="121"/>
      <c r="H6" s="120"/>
      <c r="I6" s="121"/>
      <c r="J6" s="120"/>
      <c r="K6" s="121"/>
      <c r="L6" s="2" t="s">
        <v>7</v>
      </c>
    </row>
    <row r="7" spans="2:12" ht="15.75" thickBot="1" x14ac:dyDescent="0.3">
      <c r="B7" s="125"/>
      <c r="C7" s="4"/>
      <c r="D7" s="122"/>
      <c r="E7" s="123"/>
      <c r="F7" s="122"/>
      <c r="G7" s="123"/>
      <c r="H7" s="122"/>
      <c r="I7" s="123"/>
      <c r="J7" s="122"/>
      <c r="K7" s="123"/>
      <c r="L7" s="2"/>
    </row>
    <row r="8" spans="2:12" ht="22.5" x14ac:dyDescent="0.25">
      <c r="B8" s="125"/>
      <c r="C8" s="4"/>
      <c r="D8" s="2" t="s">
        <v>8</v>
      </c>
      <c r="E8" s="5" t="s">
        <v>9</v>
      </c>
      <c r="F8" s="2" t="s">
        <v>8</v>
      </c>
      <c r="G8" s="2" t="s">
        <v>9</v>
      </c>
      <c r="H8" s="2" t="s">
        <v>8</v>
      </c>
      <c r="I8" s="2" t="s">
        <v>9</v>
      </c>
      <c r="J8" s="2" t="s">
        <v>8</v>
      </c>
      <c r="K8" s="2" t="s">
        <v>9</v>
      </c>
      <c r="L8" s="2" t="s">
        <v>10</v>
      </c>
    </row>
    <row r="9" spans="2:12" ht="15.75" thickBot="1" x14ac:dyDescent="0.3">
      <c r="B9" s="125"/>
      <c r="C9" s="6"/>
      <c r="D9" s="7" t="s">
        <v>11</v>
      </c>
      <c r="E9" s="7" t="s">
        <v>12</v>
      </c>
      <c r="F9" s="7" t="s">
        <v>13</v>
      </c>
      <c r="G9" s="7" t="s">
        <v>14</v>
      </c>
      <c r="H9" s="7" t="s">
        <v>15</v>
      </c>
      <c r="I9" s="7" t="s">
        <v>16</v>
      </c>
      <c r="J9" s="7" t="s">
        <v>17</v>
      </c>
      <c r="K9" s="7" t="s">
        <v>18</v>
      </c>
      <c r="L9" s="8"/>
    </row>
    <row r="10" spans="2:12" ht="69" thickBot="1" x14ac:dyDescent="0.3">
      <c r="B10" s="125"/>
      <c r="C10" s="9" t="s">
        <v>19</v>
      </c>
      <c r="D10" s="10" t="s">
        <v>20</v>
      </c>
      <c r="E10" s="11" t="s">
        <v>21</v>
      </c>
      <c r="F10" s="12"/>
      <c r="G10" s="12"/>
      <c r="H10" s="12"/>
      <c r="I10" s="12"/>
      <c r="J10" s="12"/>
      <c r="K10" s="13"/>
      <c r="L10" s="14" t="s">
        <v>21</v>
      </c>
    </row>
    <row r="11" spans="2:12" ht="35.25" thickBot="1" x14ac:dyDescent="0.3">
      <c r="B11" s="126"/>
      <c r="C11" s="18" t="s">
        <v>22</v>
      </c>
      <c r="D11" s="19" t="s">
        <v>23</v>
      </c>
      <c r="E11" s="20" t="s">
        <v>24</v>
      </c>
      <c r="F11" s="12"/>
      <c r="G11" s="12"/>
      <c r="H11" s="12"/>
      <c r="I11" s="12"/>
      <c r="J11" s="12"/>
      <c r="K11" s="15"/>
      <c r="L11" s="16" t="s">
        <v>24</v>
      </c>
    </row>
    <row r="12" spans="2:12" ht="15.75" thickBot="1" x14ac:dyDescent="0.3"/>
    <row r="13" spans="2:12" ht="22.5" customHeight="1" x14ac:dyDescent="0.25">
      <c r="B13" s="124" t="s">
        <v>36</v>
      </c>
      <c r="C13" s="17" t="s">
        <v>0</v>
      </c>
      <c r="D13" s="118" t="s">
        <v>1</v>
      </c>
      <c r="E13" s="119"/>
      <c r="F13" s="118" t="s">
        <v>2</v>
      </c>
      <c r="G13" s="119"/>
      <c r="H13" s="118" t="s">
        <v>3</v>
      </c>
      <c r="I13" s="119"/>
      <c r="J13" s="118" t="s">
        <v>4</v>
      </c>
      <c r="K13" s="119"/>
      <c r="L13" s="17" t="s">
        <v>5</v>
      </c>
    </row>
    <row r="14" spans="2:12" x14ac:dyDescent="0.25">
      <c r="B14" s="125"/>
      <c r="C14" s="1" t="s">
        <v>6</v>
      </c>
      <c r="D14" s="120"/>
      <c r="E14" s="121"/>
      <c r="F14" s="120"/>
      <c r="G14" s="121"/>
      <c r="H14" s="120"/>
      <c r="I14" s="121"/>
      <c r="J14" s="120"/>
      <c r="K14" s="121"/>
      <c r="L14" s="109" t="s">
        <v>7</v>
      </c>
    </row>
    <row r="15" spans="2:12" ht="15.75" thickBot="1" x14ac:dyDescent="0.3">
      <c r="B15" s="125"/>
      <c r="C15" s="4"/>
      <c r="D15" s="122"/>
      <c r="E15" s="123"/>
      <c r="F15" s="122"/>
      <c r="G15" s="123"/>
      <c r="H15" s="122"/>
      <c r="I15" s="123"/>
      <c r="J15" s="122"/>
      <c r="K15" s="123"/>
      <c r="L15" s="109"/>
    </row>
    <row r="16" spans="2:12" ht="22.5" x14ac:dyDescent="0.25">
      <c r="B16" s="125"/>
      <c r="C16" s="4"/>
      <c r="D16" s="109" t="s">
        <v>8</v>
      </c>
      <c r="E16" s="108" t="s">
        <v>9</v>
      </c>
      <c r="F16" s="109" t="s">
        <v>8</v>
      </c>
      <c r="G16" s="109" t="s">
        <v>9</v>
      </c>
      <c r="H16" s="109" t="s">
        <v>8</v>
      </c>
      <c r="I16" s="109" t="s">
        <v>9</v>
      </c>
      <c r="J16" s="109" t="s">
        <v>8</v>
      </c>
      <c r="K16" s="109" t="s">
        <v>9</v>
      </c>
      <c r="L16" s="109" t="s">
        <v>10</v>
      </c>
    </row>
    <row r="17" spans="2:12" ht="15.75" thickBot="1" x14ac:dyDescent="0.3">
      <c r="B17" s="125"/>
      <c r="C17" s="4"/>
      <c r="D17" s="110" t="s">
        <v>11</v>
      </c>
      <c r="E17" s="110" t="s">
        <v>12</v>
      </c>
      <c r="F17" s="110" t="s">
        <v>13</v>
      </c>
      <c r="G17" s="110" t="s">
        <v>14</v>
      </c>
      <c r="H17" s="110" t="s">
        <v>15</v>
      </c>
      <c r="I17" s="110" t="s">
        <v>16</v>
      </c>
      <c r="J17" s="110" t="s">
        <v>17</v>
      </c>
      <c r="K17" s="110" t="s">
        <v>18</v>
      </c>
      <c r="L17" s="8"/>
    </row>
    <row r="18" spans="2:12" ht="23.25" thickBot="1" x14ac:dyDescent="0.3">
      <c r="B18" s="125"/>
      <c r="C18" s="17" t="s">
        <v>26</v>
      </c>
      <c r="D18" s="12" t="s">
        <v>27</v>
      </c>
      <c r="E18" s="21">
        <v>5649356.3500000006</v>
      </c>
      <c r="F18" s="12" t="s">
        <v>27</v>
      </c>
      <c r="G18" s="21">
        <v>5649356.3500000006</v>
      </c>
      <c r="H18" s="12"/>
      <c r="I18" s="12"/>
      <c r="J18" s="12"/>
      <c r="K18" s="12"/>
      <c r="L18" s="21">
        <f>E18+G18</f>
        <v>11298712.700000001</v>
      </c>
    </row>
    <row r="19" spans="2:12" ht="23.25" thickBot="1" x14ac:dyDescent="0.3">
      <c r="B19" s="125"/>
      <c r="C19" s="17" t="s">
        <v>28</v>
      </c>
      <c r="D19" s="12" t="s">
        <v>27</v>
      </c>
      <c r="E19" s="21">
        <v>22315490.284999996</v>
      </c>
      <c r="F19" s="12" t="s">
        <v>27</v>
      </c>
      <c r="G19" s="21">
        <v>22315490.284999996</v>
      </c>
      <c r="H19" s="12"/>
      <c r="I19" s="12"/>
      <c r="J19" s="12"/>
      <c r="K19" s="12"/>
      <c r="L19" s="21">
        <f t="shared" ref="L19:L28" si="0">E19+G19</f>
        <v>44630980.569999993</v>
      </c>
    </row>
    <row r="20" spans="2:12" ht="23.25" thickBot="1" x14ac:dyDescent="0.3">
      <c r="B20" s="125"/>
      <c r="C20" s="17" t="s">
        <v>29</v>
      </c>
      <c r="D20" s="12" t="s">
        <v>27</v>
      </c>
      <c r="E20" s="22">
        <v>86655305.099999994</v>
      </c>
      <c r="F20" s="12" t="s">
        <v>27</v>
      </c>
      <c r="G20" s="21"/>
      <c r="H20" s="12"/>
      <c r="I20" s="12"/>
      <c r="J20" s="12"/>
      <c r="K20" s="12"/>
      <c r="L20" s="21">
        <f t="shared" si="0"/>
        <v>86655305.099999994</v>
      </c>
    </row>
    <row r="21" spans="2:12" ht="23.25" thickBot="1" x14ac:dyDescent="0.3">
      <c r="B21" s="125"/>
      <c r="C21" s="17" t="s">
        <v>29</v>
      </c>
      <c r="D21" s="12" t="s">
        <v>27</v>
      </c>
      <c r="E21" s="22">
        <v>8901783.4199999999</v>
      </c>
      <c r="F21" s="12" t="s">
        <v>27</v>
      </c>
      <c r="G21" s="21"/>
      <c r="H21" s="12"/>
      <c r="I21" s="12"/>
      <c r="J21" s="12"/>
      <c r="K21" s="12"/>
      <c r="L21" s="21">
        <f t="shared" si="0"/>
        <v>8901783.4199999999</v>
      </c>
    </row>
    <row r="22" spans="2:12" ht="23.25" thickBot="1" x14ac:dyDescent="0.3">
      <c r="B22" s="125"/>
      <c r="C22" s="111" t="s">
        <v>30</v>
      </c>
      <c r="D22" s="12" t="s">
        <v>27</v>
      </c>
      <c r="E22" s="22">
        <v>207038.4</v>
      </c>
      <c r="F22" s="12" t="s">
        <v>27</v>
      </c>
      <c r="G22" s="21"/>
      <c r="H22" s="12"/>
      <c r="I22" s="12"/>
      <c r="J22" s="12"/>
      <c r="K22" s="12"/>
      <c r="L22" s="21">
        <f t="shared" si="0"/>
        <v>207038.4</v>
      </c>
    </row>
    <row r="23" spans="2:12" ht="23.25" thickBot="1" x14ac:dyDescent="0.3">
      <c r="B23" s="125"/>
      <c r="C23" s="111" t="s">
        <v>31</v>
      </c>
      <c r="D23" s="12" t="s">
        <v>27</v>
      </c>
      <c r="E23" s="22">
        <v>7888095.2100000009</v>
      </c>
      <c r="F23" s="12" t="s">
        <v>27</v>
      </c>
      <c r="G23" s="21"/>
      <c r="H23" s="12"/>
      <c r="I23" s="12"/>
      <c r="J23" s="12"/>
      <c r="K23" s="12"/>
      <c r="L23" s="21">
        <f t="shared" si="0"/>
        <v>7888095.2100000009</v>
      </c>
    </row>
    <row r="24" spans="2:12" ht="23.25" thickBot="1" x14ac:dyDescent="0.3">
      <c r="B24" s="125"/>
      <c r="C24" s="17" t="s">
        <v>32</v>
      </c>
      <c r="D24" s="12" t="s">
        <v>27</v>
      </c>
      <c r="E24" s="22">
        <f>122688233.181-G24</f>
        <v>49403190.840999991</v>
      </c>
      <c r="F24" s="12" t="s">
        <v>27</v>
      </c>
      <c r="G24" s="21">
        <v>73285042.340000004</v>
      </c>
      <c r="H24" s="12"/>
      <c r="I24" s="12"/>
      <c r="J24" s="12"/>
      <c r="K24" s="12"/>
      <c r="L24" s="21">
        <f t="shared" si="0"/>
        <v>122688233.18099999</v>
      </c>
    </row>
    <row r="25" spans="2:12" ht="34.5" thickBot="1" x14ac:dyDescent="0.3">
      <c r="B25" s="125"/>
      <c r="C25" s="17" t="s">
        <v>33</v>
      </c>
      <c r="D25" s="12" t="s">
        <v>27</v>
      </c>
      <c r="E25" s="22">
        <v>10874139.33</v>
      </c>
      <c r="F25" s="12" t="s">
        <v>27</v>
      </c>
      <c r="G25" s="21"/>
      <c r="H25" s="12"/>
      <c r="I25" s="12"/>
      <c r="J25" s="12"/>
      <c r="K25" s="12"/>
      <c r="L25" s="21">
        <f t="shared" si="0"/>
        <v>10874139.33</v>
      </c>
    </row>
    <row r="26" spans="2:12" ht="23.25" thickBot="1" x14ac:dyDescent="0.3">
      <c r="B26" s="125"/>
      <c r="C26" s="17" t="s">
        <v>34</v>
      </c>
      <c r="D26" s="12" t="s">
        <v>27</v>
      </c>
      <c r="E26" s="22"/>
      <c r="F26" s="12" t="s">
        <v>27</v>
      </c>
      <c r="G26" s="22">
        <v>28801490.009999998</v>
      </c>
      <c r="H26" s="12"/>
      <c r="I26" s="12"/>
      <c r="J26" s="12"/>
      <c r="K26" s="12"/>
      <c r="L26" s="21">
        <f t="shared" si="0"/>
        <v>28801490.009999998</v>
      </c>
    </row>
    <row r="27" spans="2:12" ht="23.25" thickBot="1" x14ac:dyDescent="0.3">
      <c r="B27" s="125"/>
      <c r="C27" s="111" t="s">
        <v>35</v>
      </c>
      <c r="D27" s="12" t="s">
        <v>27</v>
      </c>
      <c r="E27" s="22">
        <v>60708000.859999977</v>
      </c>
      <c r="F27" s="12" t="s">
        <v>27</v>
      </c>
      <c r="G27" s="21"/>
      <c r="H27" s="12"/>
      <c r="I27" s="12"/>
      <c r="J27" s="12"/>
      <c r="K27" s="12"/>
      <c r="L27" s="21">
        <f t="shared" si="0"/>
        <v>60708000.859999977</v>
      </c>
    </row>
    <row r="28" spans="2:12" ht="23.25" thickBot="1" x14ac:dyDescent="0.3">
      <c r="B28" s="126"/>
      <c r="C28" s="111" t="s">
        <v>145</v>
      </c>
      <c r="D28" s="12" t="s">
        <v>27</v>
      </c>
      <c r="E28" s="22">
        <v>300000000</v>
      </c>
      <c r="F28" s="12" t="s">
        <v>27</v>
      </c>
      <c r="G28" s="21"/>
      <c r="H28" s="12"/>
      <c r="I28" s="12"/>
      <c r="J28" s="12"/>
      <c r="K28" s="12"/>
      <c r="L28" s="21">
        <f t="shared" si="0"/>
        <v>300000000</v>
      </c>
    </row>
    <row r="29" spans="2:12" ht="15.75" thickBot="1" x14ac:dyDescent="0.3">
      <c r="C29" s="114"/>
      <c r="D29" s="115"/>
      <c r="E29" s="116"/>
      <c r="F29" s="115"/>
      <c r="G29" s="117"/>
      <c r="H29" s="115"/>
      <c r="I29" s="115"/>
      <c r="J29" s="115"/>
      <c r="K29" s="115"/>
      <c r="L29" s="117"/>
    </row>
    <row r="30" spans="2:12" ht="24" x14ac:dyDescent="0.25">
      <c r="B30" s="124" t="s">
        <v>39</v>
      </c>
      <c r="C30" s="37" t="s">
        <v>0</v>
      </c>
      <c r="D30" s="137" t="s">
        <v>1</v>
      </c>
      <c r="E30" s="138"/>
      <c r="F30" s="137" t="s">
        <v>2</v>
      </c>
      <c r="G30" s="138"/>
      <c r="H30" s="137" t="s">
        <v>3</v>
      </c>
      <c r="I30" s="138"/>
      <c r="J30" s="137" t="s">
        <v>4</v>
      </c>
      <c r="K30" s="138"/>
      <c r="L30" s="37" t="s">
        <v>5</v>
      </c>
    </row>
    <row r="31" spans="2:12" x14ac:dyDescent="0.25">
      <c r="B31" s="125"/>
      <c r="C31" s="24" t="s">
        <v>6</v>
      </c>
      <c r="D31" s="139"/>
      <c r="E31" s="140"/>
      <c r="F31" s="139"/>
      <c r="G31" s="140"/>
      <c r="H31" s="139"/>
      <c r="I31" s="140"/>
      <c r="J31" s="139"/>
      <c r="K31" s="140"/>
      <c r="L31" s="25" t="s">
        <v>7</v>
      </c>
    </row>
    <row r="32" spans="2:12" ht="15.75" thickBot="1" x14ac:dyDescent="0.3">
      <c r="B32" s="125"/>
      <c r="C32" s="27"/>
      <c r="D32" s="141"/>
      <c r="E32" s="142"/>
      <c r="F32" s="141"/>
      <c r="G32" s="142"/>
      <c r="H32" s="141"/>
      <c r="I32" s="142"/>
      <c r="J32" s="141"/>
      <c r="K32" s="142"/>
      <c r="L32" s="25"/>
    </row>
    <row r="33" spans="2:12" ht="36" x14ac:dyDescent="0.25">
      <c r="B33" s="125"/>
      <c r="C33" s="27"/>
      <c r="D33" s="25" t="s">
        <v>37</v>
      </c>
      <c r="E33" s="28" t="s">
        <v>9</v>
      </c>
      <c r="F33" s="25" t="s">
        <v>8</v>
      </c>
      <c r="G33" s="25" t="s">
        <v>9</v>
      </c>
      <c r="H33" s="25" t="s">
        <v>8</v>
      </c>
      <c r="I33" s="25" t="s">
        <v>9</v>
      </c>
      <c r="J33" s="25" t="s">
        <v>8</v>
      </c>
      <c r="K33" s="25" t="s">
        <v>9</v>
      </c>
      <c r="L33" s="25" t="s">
        <v>10</v>
      </c>
    </row>
    <row r="34" spans="2:12" ht="15.75" thickBot="1" x14ac:dyDescent="0.3">
      <c r="B34" s="125"/>
      <c r="C34" s="29"/>
      <c r="D34" s="30" t="s">
        <v>11</v>
      </c>
      <c r="E34" s="30" t="s">
        <v>12</v>
      </c>
      <c r="F34" s="30" t="s">
        <v>13</v>
      </c>
      <c r="G34" s="30" t="s">
        <v>14</v>
      </c>
      <c r="H34" s="30" t="s">
        <v>15</v>
      </c>
      <c r="I34" s="30" t="s">
        <v>16</v>
      </c>
      <c r="J34" s="30" t="s">
        <v>17</v>
      </c>
      <c r="K34" s="30" t="s">
        <v>18</v>
      </c>
      <c r="L34" s="31"/>
    </row>
    <row r="35" spans="2:12" ht="84.75" thickBot="1" x14ac:dyDescent="0.3">
      <c r="B35" s="125"/>
      <c r="C35" s="32" t="s">
        <v>38</v>
      </c>
      <c r="D35" s="33">
        <v>20000000</v>
      </c>
      <c r="E35" s="34"/>
      <c r="F35" s="35"/>
      <c r="G35" s="30"/>
      <c r="H35" s="35"/>
      <c r="I35" s="35"/>
      <c r="J35" s="35"/>
      <c r="K35" s="35"/>
      <c r="L35" s="36">
        <v>20000000</v>
      </c>
    </row>
    <row r="36" spans="2:12" ht="84.75" thickBot="1" x14ac:dyDescent="0.3">
      <c r="B36" s="126"/>
      <c r="C36" s="32" t="s">
        <v>38</v>
      </c>
      <c r="D36" s="33">
        <v>11550000</v>
      </c>
      <c r="E36" s="34"/>
      <c r="F36" s="35"/>
      <c r="G36" s="30"/>
      <c r="H36" s="35"/>
      <c r="I36" s="35"/>
      <c r="J36" s="35"/>
      <c r="K36" s="35"/>
      <c r="L36" s="36">
        <v>11550000</v>
      </c>
    </row>
    <row r="37" spans="2:12" ht="15.75" thickBot="1" x14ac:dyDescent="0.3">
      <c r="C37" s="38"/>
      <c r="D37" s="38"/>
      <c r="E37" s="39"/>
      <c r="F37" s="38"/>
      <c r="G37" s="40"/>
      <c r="H37" s="38"/>
      <c r="I37" s="38"/>
      <c r="J37" s="38"/>
      <c r="K37" s="38"/>
      <c r="L37" s="41"/>
    </row>
    <row r="38" spans="2:12" x14ac:dyDescent="0.25">
      <c r="B38" s="124" t="s">
        <v>46</v>
      </c>
      <c r="C38" s="53" t="s">
        <v>0</v>
      </c>
      <c r="D38" s="158" t="s">
        <v>1</v>
      </c>
      <c r="E38" s="159"/>
      <c r="F38" s="158" t="s">
        <v>2</v>
      </c>
      <c r="G38" s="159"/>
      <c r="H38" s="158" t="s">
        <v>3</v>
      </c>
      <c r="I38" s="159"/>
      <c r="J38" s="158" t="s">
        <v>4</v>
      </c>
      <c r="K38" s="159"/>
      <c r="L38" s="53" t="s">
        <v>5</v>
      </c>
    </row>
    <row r="39" spans="2:12" x14ac:dyDescent="0.25">
      <c r="B39" s="125"/>
      <c r="C39" s="42" t="s">
        <v>6</v>
      </c>
      <c r="D39" s="160"/>
      <c r="E39" s="161"/>
      <c r="F39" s="160"/>
      <c r="G39" s="161"/>
      <c r="H39" s="160"/>
      <c r="I39" s="161"/>
      <c r="J39" s="160"/>
      <c r="K39" s="161"/>
      <c r="L39" s="43" t="s">
        <v>7</v>
      </c>
    </row>
    <row r="40" spans="2:12" ht="15.75" thickBot="1" x14ac:dyDescent="0.3">
      <c r="B40" s="125"/>
      <c r="C40" s="44"/>
      <c r="D40" s="162"/>
      <c r="E40" s="163"/>
      <c r="F40" s="162"/>
      <c r="G40" s="163"/>
      <c r="H40" s="162"/>
      <c r="I40" s="163"/>
      <c r="J40" s="162"/>
      <c r="K40" s="163"/>
      <c r="L40" s="43"/>
    </row>
    <row r="41" spans="2:12" ht="22.5" x14ac:dyDescent="0.25">
      <c r="B41" s="125"/>
      <c r="C41" s="44"/>
      <c r="D41" s="43" t="s">
        <v>8</v>
      </c>
      <c r="E41" s="45" t="s">
        <v>9</v>
      </c>
      <c r="F41" s="43" t="s">
        <v>8</v>
      </c>
      <c r="G41" s="43" t="s">
        <v>9</v>
      </c>
      <c r="H41" s="43" t="s">
        <v>8</v>
      </c>
      <c r="I41" s="43" t="s">
        <v>9</v>
      </c>
      <c r="J41" s="43" t="s">
        <v>8</v>
      </c>
      <c r="K41" s="43" t="s">
        <v>9</v>
      </c>
      <c r="L41" s="43" t="s">
        <v>10</v>
      </c>
    </row>
    <row r="42" spans="2:12" ht="15.75" thickBot="1" x14ac:dyDescent="0.3">
      <c r="B42" s="125"/>
      <c r="C42" s="46"/>
      <c r="D42" s="47" t="s">
        <v>11</v>
      </c>
      <c r="E42" s="47" t="s">
        <v>12</v>
      </c>
      <c r="F42" s="47" t="s">
        <v>13</v>
      </c>
      <c r="G42" s="47" t="s">
        <v>14</v>
      </c>
      <c r="H42" s="47" t="s">
        <v>15</v>
      </c>
      <c r="I42" s="47" t="s">
        <v>16</v>
      </c>
      <c r="J42" s="47" t="s">
        <v>17</v>
      </c>
      <c r="K42" s="47" t="s">
        <v>18</v>
      </c>
      <c r="L42" s="48"/>
    </row>
    <row r="43" spans="2:12" ht="15.75" thickBot="1" x14ac:dyDescent="0.3">
      <c r="B43" s="125"/>
      <c r="C43" s="49" t="s">
        <v>40</v>
      </c>
      <c r="D43" s="50"/>
      <c r="E43" s="51"/>
      <c r="F43" s="50" t="s">
        <v>41</v>
      </c>
      <c r="G43" s="51">
        <v>114326841.2</v>
      </c>
      <c r="H43" s="50"/>
      <c r="I43" s="50"/>
      <c r="J43" s="50"/>
      <c r="K43" s="50"/>
      <c r="L43" s="52">
        <f>+E43+G43+I43+K43</f>
        <v>114326841.2</v>
      </c>
    </row>
    <row r="44" spans="2:12" ht="45.75" thickBot="1" x14ac:dyDescent="0.3">
      <c r="B44" s="125"/>
      <c r="C44" s="49" t="s">
        <v>42</v>
      </c>
      <c r="D44" s="50" t="s">
        <v>43</v>
      </c>
      <c r="E44" s="51">
        <v>10100000</v>
      </c>
      <c r="F44" s="50"/>
      <c r="G44" s="51"/>
      <c r="H44" s="50"/>
      <c r="I44" s="50"/>
      <c r="J44" s="50"/>
      <c r="K44" s="50"/>
      <c r="L44" s="52">
        <f>+E44+G44+I44+K44</f>
        <v>10100000</v>
      </c>
    </row>
    <row r="45" spans="2:12" ht="34.5" thickBot="1" x14ac:dyDescent="0.3">
      <c r="B45" s="125"/>
      <c r="C45" s="49" t="s">
        <v>44</v>
      </c>
      <c r="D45" s="50" t="s">
        <v>43</v>
      </c>
      <c r="E45" s="51">
        <v>8000000</v>
      </c>
      <c r="F45" s="50"/>
      <c r="G45" s="51"/>
      <c r="H45" s="50"/>
      <c r="I45" s="50"/>
      <c r="J45" s="50"/>
      <c r="K45" s="50"/>
      <c r="L45" s="52">
        <f>+E45+G45+I45+K45</f>
        <v>8000000</v>
      </c>
    </row>
    <row r="46" spans="2:12" ht="15.75" thickBot="1" x14ac:dyDescent="0.3">
      <c r="B46" s="126"/>
      <c r="C46" s="49" t="s">
        <v>45</v>
      </c>
      <c r="D46" s="50" t="s">
        <v>43</v>
      </c>
      <c r="E46" s="51">
        <v>32061251</v>
      </c>
      <c r="F46" s="50"/>
      <c r="G46" s="51"/>
      <c r="H46" s="50"/>
      <c r="I46" s="50"/>
      <c r="J46" s="50"/>
      <c r="K46" s="50"/>
      <c r="L46" s="52">
        <f>+E46+G46+I46+K46</f>
        <v>32061251</v>
      </c>
    </row>
    <row r="47" spans="2:12" ht="15.75" thickBot="1" x14ac:dyDescent="0.3"/>
    <row r="48" spans="2:12" x14ac:dyDescent="0.25">
      <c r="B48" s="124" t="s">
        <v>51</v>
      </c>
      <c r="C48" s="17" t="s">
        <v>0</v>
      </c>
      <c r="D48" s="118" t="s">
        <v>1</v>
      </c>
      <c r="E48" s="119"/>
      <c r="F48" s="146" t="s">
        <v>2</v>
      </c>
      <c r="G48" s="147"/>
      <c r="H48" s="118" t="s">
        <v>3</v>
      </c>
      <c r="I48" s="119"/>
      <c r="J48" s="118" t="s">
        <v>4</v>
      </c>
      <c r="K48" s="119"/>
      <c r="L48" s="17" t="s">
        <v>5</v>
      </c>
    </row>
    <row r="49" spans="2:12" x14ac:dyDescent="0.25">
      <c r="B49" s="125"/>
      <c r="C49" s="1" t="s">
        <v>6</v>
      </c>
      <c r="D49" s="120"/>
      <c r="E49" s="121"/>
      <c r="F49" s="148"/>
      <c r="G49" s="149"/>
      <c r="H49" s="120"/>
      <c r="I49" s="121"/>
      <c r="J49" s="120"/>
      <c r="K49" s="121"/>
      <c r="L49" s="3" t="s">
        <v>7</v>
      </c>
    </row>
    <row r="50" spans="2:12" ht="15.75" thickBot="1" x14ac:dyDescent="0.3">
      <c r="B50" s="125"/>
      <c r="C50" s="4"/>
      <c r="D50" s="122"/>
      <c r="E50" s="123"/>
      <c r="F50" s="150"/>
      <c r="G50" s="151"/>
      <c r="H50" s="122"/>
      <c r="I50" s="123"/>
      <c r="J50" s="122"/>
      <c r="K50" s="123"/>
      <c r="L50" s="3"/>
    </row>
    <row r="51" spans="2:12" ht="22.5" x14ac:dyDescent="0.25">
      <c r="B51" s="125"/>
      <c r="C51" s="4"/>
      <c r="D51" s="55" t="s">
        <v>8</v>
      </c>
      <c r="E51" s="56" t="s">
        <v>9</v>
      </c>
      <c r="F51" s="55" t="s">
        <v>8</v>
      </c>
      <c r="G51" s="55" t="s">
        <v>9</v>
      </c>
      <c r="H51" s="55" t="s">
        <v>8</v>
      </c>
      <c r="I51" s="55" t="s">
        <v>9</v>
      </c>
      <c r="J51" s="55" t="s">
        <v>8</v>
      </c>
      <c r="K51" s="55" t="s">
        <v>9</v>
      </c>
      <c r="L51" s="3" t="s">
        <v>10</v>
      </c>
    </row>
    <row r="52" spans="2:12" ht="15.75" thickBot="1" x14ac:dyDescent="0.3">
      <c r="B52" s="125"/>
      <c r="C52" s="6"/>
      <c r="D52" s="57" t="s">
        <v>11</v>
      </c>
      <c r="E52" s="57" t="s">
        <v>12</v>
      </c>
      <c r="F52" s="57" t="s">
        <v>13</v>
      </c>
      <c r="G52" s="57" t="s">
        <v>14</v>
      </c>
      <c r="H52" s="57" t="s">
        <v>15</v>
      </c>
      <c r="I52" s="57" t="s">
        <v>16</v>
      </c>
      <c r="J52" s="57" t="s">
        <v>17</v>
      </c>
      <c r="K52" s="57" t="s">
        <v>18</v>
      </c>
      <c r="L52" s="8"/>
    </row>
    <row r="53" spans="2:12" ht="34.5" thickBot="1" x14ac:dyDescent="0.3">
      <c r="B53" s="125"/>
      <c r="C53" s="15" t="s">
        <v>47</v>
      </c>
      <c r="D53" s="12" t="s">
        <v>48</v>
      </c>
      <c r="E53" s="22">
        <v>219108952</v>
      </c>
      <c r="F53" s="12" t="s">
        <v>49</v>
      </c>
      <c r="G53" s="54">
        <v>239382043</v>
      </c>
      <c r="H53" s="12"/>
      <c r="I53" s="12"/>
      <c r="J53" s="12"/>
      <c r="K53" s="12"/>
      <c r="L53" s="22">
        <f>E53+G53+I53+K53</f>
        <v>458490995</v>
      </c>
    </row>
    <row r="54" spans="2:12" ht="34.5" thickBot="1" x14ac:dyDescent="0.3">
      <c r="B54" s="126"/>
      <c r="C54" s="15" t="s">
        <v>50</v>
      </c>
      <c r="D54" s="12" t="s">
        <v>48</v>
      </c>
      <c r="E54" s="22">
        <v>9528661</v>
      </c>
      <c r="F54" s="12" t="s">
        <v>49</v>
      </c>
      <c r="G54" s="22">
        <v>9528661</v>
      </c>
      <c r="H54" s="12"/>
      <c r="I54" s="12"/>
      <c r="J54" s="12"/>
      <c r="K54" s="12"/>
      <c r="L54" s="22">
        <f>E54+G54+I54+K54</f>
        <v>19057322</v>
      </c>
    </row>
    <row r="55" spans="2:12" ht="15.75" thickBot="1" x14ac:dyDescent="0.3"/>
    <row r="56" spans="2:12" ht="15.75" thickBot="1" x14ac:dyDescent="0.3">
      <c r="B56" s="164" t="s">
        <v>57</v>
      </c>
      <c r="C56" s="143" t="s">
        <v>0</v>
      </c>
      <c r="D56" s="60" t="s">
        <v>1</v>
      </c>
      <c r="E56" s="56"/>
      <c r="F56" s="56" t="s">
        <v>2</v>
      </c>
      <c r="G56" s="56"/>
      <c r="H56" s="56" t="s">
        <v>3</v>
      </c>
      <c r="I56" s="56"/>
      <c r="J56" s="56" t="s">
        <v>4</v>
      </c>
      <c r="K56" s="56"/>
      <c r="L56" s="56" t="s">
        <v>52</v>
      </c>
    </row>
    <row r="57" spans="2:12" ht="23.25" thickBot="1" x14ac:dyDescent="0.3">
      <c r="B57" s="164"/>
      <c r="C57" s="143"/>
      <c r="D57" s="55" t="s">
        <v>53</v>
      </c>
      <c r="E57" s="55" t="s">
        <v>9</v>
      </c>
      <c r="F57" s="55" t="s">
        <v>53</v>
      </c>
      <c r="G57" s="55" t="s">
        <v>9</v>
      </c>
      <c r="H57" s="55" t="s">
        <v>53</v>
      </c>
      <c r="I57" s="55" t="s">
        <v>9</v>
      </c>
      <c r="J57" s="55" t="s">
        <v>53</v>
      </c>
      <c r="K57" s="55" t="s">
        <v>9</v>
      </c>
      <c r="L57" s="55"/>
    </row>
    <row r="58" spans="2:12" ht="45.75" thickBot="1" x14ac:dyDescent="0.3">
      <c r="B58" s="164"/>
      <c r="C58" s="12" t="s">
        <v>54</v>
      </c>
      <c r="D58" s="12" t="s">
        <v>55</v>
      </c>
      <c r="E58" s="12">
        <v>9100000</v>
      </c>
      <c r="F58" s="12" t="s">
        <v>56</v>
      </c>
      <c r="G58" s="12">
        <v>9100000</v>
      </c>
      <c r="H58" s="12"/>
      <c r="I58" s="12"/>
      <c r="J58" s="12"/>
      <c r="K58" s="12"/>
      <c r="L58" s="12">
        <f>+E58+G58</f>
        <v>18200000</v>
      </c>
    </row>
    <row r="59" spans="2:12" ht="15.75" thickBot="1" x14ac:dyDescent="0.3"/>
    <row r="60" spans="2:12" ht="22.5" x14ac:dyDescent="0.25">
      <c r="B60" s="124" t="s">
        <v>60</v>
      </c>
      <c r="C60" s="68" t="s">
        <v>0</v>
      </c>
      <c r="D60" s="146" t="s">
        <v>1</v>
      </c>
      <c r="E60" s="147"/>
      <c r="F60" s="146" t="s">
        <v>2</v>
      </c>
      <c r="G60" s="147"/>
      <c r="H60" s="146" t="s">
        <v>3</v>
      </c>
      <c r="I60" s="147"/>
      <c r="J60" s="146" t="s">
        <v>4</v>
      </c>
      <c r="K60" s="147"/>
      <c r="L60" s="68" t="s">
        <v>5</v>
      </c>
    </row>
    <row r="61" spans="2:12" x14ac:dyDescent="0.25">
      <c r="B61" s="125"/>
      <c r="C61" s="61" t="s">
        <v>6</v>
      </c>
      <c r="D61" s="148"/>
      <c r="E61" s="149"/>
      <c r="F61" s="148"/>
      <c r="G61" s="149"/>
      <c r="H61" s="148"/>
      <c r="I61" s="149"/>
      <c r="J61" s="148"/>
      <c r="K61" s="149"/>
      <c r="L61" s="62" t="s">
        <v>7</v>
      </c>
    </row>
    <row r="62" spans="2:12" ht="15.75" thickBot="1" x14ac:dyDescent="0.3">
      <c r="B62" s="125"/>
      <c r="C62" s="63"/>
      <c r="D62" s="150"/>
      <c r="E62" s="151"/>
      <c r="F62" s="150"/>
      <c r="G62" s="151"/>
      <c r="H62" s="150"/>
      <c r="I62" s="151"/>
      <c r="J62" s="150"/>
      <c r="K62" s="151"/>
      <c r="L62" s="62"/>
    </row>
    <row r="63" spans="2:12" ht="22.5" x14ac:dyDescent="0.25">
      <c r="B63" s="125"/>
      <c r="C63" s="63"/>
      <c r="D63" s="62" t="s">
        <v>8</v>
      </c>
      <c r="E63" s="64" t="s">
        <v>9</v>
      </c>
      <c r="F63" s="62" t="s">
        <v>8</v>
      </c>
      <c r="G63" s="62" t="s">
        <v>9</v>
      </c>
      <c r="H63" s="62" t="s">
        <v>8</v>
      </c>
      <c r="I63" s="62" t="s">
        <v>9</v>
      </c>
      <c r="J63" s="62" t="s">
        <v>8</v>
      </c>
      <c r="K63" s="62" t="s">
        <v>9</v>
      </c>
      <c r="L63" s="62" t="s">
        <v>10</v>
      </c>
    </row>
    <row r="64" spans="2:12" ht="15.75" thickBot="1" x14ac:dyDescent="0.3">
      <c r="B64" s="125"/>
      <c r="C64" s="65"/>
      <c r="D64" s="66" t="s">
        <v>11</v>
      </c>
      <c r="E64" s="66" t="s">
        <v>12</v>
      </c>
      <c r="F64" s="66" t="s">
        <v>13</v>
      </c>
      <c r="G64" s="66" t="s">
        <v>14</v>
      </c>
      <c r="H64" s="66" t="s">
        <v>15</v>
      </c>
      <c r="I64" s="66" t="s">
        <v>16</v>
      </c>
      <c r="J64" s="66" t="s">
        <v>17</v>
      </c>
      <c r="K64" s="66" t="s">
        <v>18</v>
      </c>
      <c r="L64" s="67"/>
    </row>
    <row r="65" spans="2:12" ht="34.5" thickBot="1" x14ac:dyDescent="0.3">
      <c r="B65" s="126"/>
      <c r="C65" s="15" t="s">
        <v>58</v>
      </c>
      <c r="D65" s="12" t="s">
        <v>59</v>
      </c>
      <c r="E65" s="12">
        <v>17944893</v>
      </c>
      <c r="F65" s="12">
        <v>0</v>
      </c>
      <c r="G65" s="12">
        <v>0</v>
      </c>
      <c r="H65" s="12">
        <v>0</v>
      </c>
      <c r="I65" s="12">
        <v>0</v>
      </c>
      <c r="J65" s="12">
        <v>0</v>
      </c>
      <c r="K65" s="12">
        <v>0</v>
      </c>
      <c r="L65" s="12">
        <f>+E65+G65+I65+K65</f>
        <v>17944893</v>
      </c>
    </row>
    <row r="66" spans="2:12" ht="15.75" thickBot="1" x14ac:dyDescent="0.3"/>
    <row r="67" spans="2:12" x14ac:dyDescent="0.25">
      <c r="B67" s="124" t="s">
        <v>65</v>
      </c>
      <c r="C67" s="17" t="s">
        <v>0</v>
      </c>
      <c r="D67" s="118" t="s">
        <v>1</v>
      </c>
      <c r="E67" s="119"/>
      <c r="F67" s="118" t="s">
        <v>2</v>
      </c>
      <c r="G67" s="119"/>
      <c r="H67" s="118" t="s">
        <v>3</v>
      </c>
      <c r="I67" s="119"/>
      <c r="J67" s="118" t="s">
        <v>4</v>
      </c>
      <c r="K67" s="119"/>
      <c r="L67" s="17" t="s">
        <v>5</v>
      </c>
    </row>
    <row r="68" spans="2:12" x14ac:dyDescent="0.25">
      <c r="B68" s="125"/>
      <c r="C68" s="1" t="s">
        <v>6</v>
      </c>
      <c r="D68" s="120"/>
      <c r="E68" s="121"/>
      <c r="F68" s="120"/>
      <c r="G68" s="121"/>
      <c r="H68" s="120"/>
      <c r="I68" s="121"/>
      <c r="J68" s="120"/>
      <c r="K68" s="121"/>
      <c r="L68" s="3" t="s">
        <v>7</v>
      </c>
    </row>
    <row r="69" spans="2:12" ht="15.75" thickBot="1" x14ac:dyDescent="0.3">
      <c r="B69" s="125"/>
      <c r="C69" s="4"/>
      <c r="D69" s="122"/>
      <c r="E69" s="123"/>
      <c r="F69" s="122"/>
      <c r="G69" s="123"/>
      <c r="H69" s="122"/>
      <c r="I69" s="123"/>
      <c r="J69" s="122"/>
      <c r="K69" s="123"/>
      <c r="L69" s="3"/>
    </row>
    <row r="70" spans="2:12" ht="22.5" x14ac:dyDescent="0.25">
      <c r="B70" s="125"/>
      <c r="C70" s="4"/>
      <c r="D70" s="3" t="s">
        <v>8</v>
      </c>
      <c r="E70" s="5" t="s">
        <v>9</v>
      </c>
      <c r="F70" s="3" t="s">
        <v>8</v>
      </c>
      <c r="G70" s="3" t="s">
        <v>9</v>
      </c>
      <c r="H70" s="3" t="s">
        <v>8</v>
      </c>
      <c r="I70" s="3" t="s">
        <v>9</v>
      </c>
      <c r="J70" s="3" t="s">
        <v>8</v>
      </c>
      <c r="K70" s="3" t="s">
        <v>9</v>
      </c>
      <c r="L70" s="3" t="s">
        <v>10</v>
      </c>
    </row>
    <row r="71" spans="2:12" ht="15.75" thickBot="1" x14ac:dyDescent="0.3">
      <c r="B71" s="125"/>
      <c r="C71" s="6"/>
      <c r="D71" s="7" t="s">
        <v>11</v>
      </c>
      <c r="E71" s="7" t="s">
        <v>12</v>
      </c>
      <c r="F71" s="7" t="s">
        <v>13</v>
      </c>
      <c r="G71" s="7" t="s">
        <v>14</v>
      </c>
      <c r="H71" s="7" t="s">
        <v>15</v>
      </c>
      <c r="I71" s="7" t="s">
        <v>16</v>
      </c>
      <c r="J71" s="7" t="s">
        <v>17</v>
      </c>
      <c r="K71" s="7" t="s">
        <v>18</v>
      </c>
      <c r="L71" s="8"/>
    </row>
    <row r="72" spans="2:12" ht="57" thickBot="1" x14ac:dyDescent="0.3">
      <c r="B72" s="125"/>
      <c r="C72" s="69" t="s">
        <v>61</v>
      </c>
      <c r="D72" s="13" t="s">
        <v>62</v>
      </c>
      <c r="E72" s="22">
        <v>8115014</v>
      </c>
      <c r="F72" s="22"/>
      <c r="G72" s="22"/>
      <c r="H72" s="22"/>
      <c r="I72" s="22"/>
      <c r="J72" s="22"/>
      <c r="K72" s="22"/>
      <c r="L72" s="22">
        <f>SUM(E72:K72)</f>
        <v>8115014</v>
      </c>
    </row>
    <row r="73" spans="2:12" ht="57.75" thickBot="1" x14ac:dyDescent="0.3">
      <c r="B73" s="126"/>
      <c r="C73" s="70" t="s">
        <v>63</v>
      </c>
      <c r="D73" s="13" t="s">
        <v>64</v>
      </c>
      <c r="E73" s="22">
        <v>7300000</v>
      </c>
      <c r="F73" s="22"/>
      <c r="G73" s="22"/>
      <c r="H73" s="22"/>
      <c r="I73" s="22"/>
      <c r="J73" s="22"/>
      <c r="K73" s="22"/>
      <c r="L73" s="22">
        <f>SUM(E73:K73)</f>
        <v>7300000</v>
      </c>
    </row>
    <row r="74" spans="2:12" ht="15.75" thickBot="1" x14ac:dyDescent="0.3"/>
    <row r="75" spans="2:12" ht="24" x14ac:dyDescent="0.25">
      <c r="B75" s="124" t="s">
        <v>76</v>
      </c>
      <c r="C75" s="37" t="s">
        <v>0</v>
      </c>
      <c r="D75" s="137" t="s">
        <v>1</v>
      </c>
      <c r="E75" s="138"/>
      <c r="F75" s="137" t="s">
        <v>2</v>
      </c>
      <c r="G75" s="138"/>
      <c r="H75" s="137" t="s">
        <v>3</v>
      </c>
      <c r="I75" s="138"/>
      <c r="J75" s="137" t="s">
        <v>4</v>
      </c>
      <c r="K75" s="138"/>
      <c r="L75" s="37" t="s">
        <v>5</v>
      </c>
    </row>
    <row r="76" spans="2:12" x14ac:dyDescent="0.25">
      <c r="B76" s="125"/>
      <c r="C76" s="24" t="s">
        <v>6</v>
      </c>
      <c r="D76" s="139"/>
      <c r="E76" s="140"/>
      <c r="F76" s="139"/>
      <c r="G76" s="140"/>
      <c r="H76" s="139"/>
      <c r="I76" s="140"/>
      <c r="J76" s="139"/>
      <c r="K76" s="140"/>
      <c r="L76" s="26" t="s">
        <v>7</v>
      </c>
    </row>
    <row r="77" spans="2:12" ht="15.75" thickBot="1" x14ac:dyDescent="0.3">
      <c r="B77" s="125"/>
      <c r="C77" s="27"/>
      <c r="D77" s="141"/>
      <c r="E77" s="142"/>
      <c r="F77" s="141"/>
      <c r="G77" s="142"/>
      <c r="H77" s="141"/>
      <c r="I77" s="142"/>
      <c r="J77" s="141"/>
      <c r="K77" s="142"/>
      <c r="L77" s="26"/>
    </row>
    <row r="78" spans="2:12" ht="24" x14ac:dyDescent="0.25">
      <c r="B78" s="125"/>
      <c r="C78" s="27"/>
      <c r="D78" s="26" t="s">
        <v>8</v>
      </c>
      <c r="E78" s="28" t="s">
        <v>9</v>
      </c>
      <c r="F78" s="26" t="s">
        <v>8</v>
      </c>
      <c r="G78" s="26" t="s">
        <v>9</v>
      </c>
      <c r="H78" s="26" t="s">
        <v>8</v>
      </c>
      <c r="I78" s="26" t="s">
        <v>9</v>
      </c>
      <c r="J78" s="26" t="s">
        <v>8</v>
      </c>
      <c r="K78" s="26" t="s">
        <v>9</v>
      </c>
      <c r="L78" s="26" t="s">
        <v>10</v>
      </c>
    </row>
    <row r="79" spans="2:12" ht="15.75" thickBot="1" x14ac:dyDescent="0.3">
      <c r="B79" s="125"/>
      <c r="C79" s="29"/>
      <c r="D79" s="30" t="s">
        <v>11</v>
      </c>
      <c r="E79" s="30" t="s">
        <v>12</v>
      </c>
      <c r="F79" s="30" t="s">
        <v>13</v>
      </c>
      <c r="G79" s="30" t="s">
        <v>14</v>
      </c>
      <c r="H79" s="30" t="s">
        <v>15</v>
      </c>
      <c r="I79" s="30" t="s">
        <v>16</v>
      </c>
      <c r="J79" s="30" t="s">
        <v>17</v>
      </c>
      <c r="K79" s="30" t="s">
        <v>18</v>
      </c>
      <c r="L79" s="31"/>
    </row>
    <row r="80" spans="2:12" ht="48.75" thickBot="1" x14ac:dyDescent="0.3">
      <c r="B80" s="125"/>
      <c r="C80" s="32" t="s">
        <v>66</v>
      </c>
      <c r="D80" s="35" t="s">
        <v>67</v>
      </c>
      <c r="E80" s="34">
        <v>364000</v>
      </c>
      <c r="F80" s="35" t="s">
        <v>68</v>
      </c>
      <c r="G80" s="30">
        <v>0</v>
      </c>
      <c r="H80" s="35"/>
      <c r="I80" s="35"/>
      <c r="J80" s="35"/>
      <c r="K80" s="35"/>
      <c r="L80" s="36">
        <f t="shared" ref="L80:L87" si="1">+E80+G80</f>
        <v>364000</v>
      </c>
    </row>
    <row r="81" spans="2:12" ht="96.75" thickBot="1" x14ac:dyDescent="0.3">
      <c r="B81" s="125"/>
      <c r="C81" s="32" t="s">
        <v>69</v>
      </c>
      <c r="D81" s="35" t="s">
        <v>67</v>
      </c>
      <c r="E81" s="34">
        <v>2000000</v>
      </c>
      <c r="F81" s="35" t="s">
        <v>68</v>
      </c>
      <c r="G81" s="30">
        <v>0</v>
      </c>
      <c r="H81" s="35"/>
      <c r="I81" s="35"/>
      <c r="J81" s="35"/>
      <c r="K81" s="35"/>
      <c r="L81" s="36">
        <f t="shared" si="1"/>
        <v>2000000</v>
      </c>
    </row>
    <row r="82" spans="2:12" ht="48.75" thickBot="1" x14ac:dyDescent="0.3">
      <c r="B82" s="125"/>
      <c r="C82" s="32" t="s">
        <v>70</v>
      </c>
      <c r="D82" s="35" t="s">
        <v>67</v>
      </c>
      <c r="E82" s="34">
        <v>500000</v>
      </c>
      <c r="F82" s="35" t="s">
        <v>68</v>
      </c>
      <c r="G82" s="30">
        <v>0</v>
      </c>
      <c r="H82" s="35"/>
      <c r="I82" s="35"/>
      <c r="J82" s="35"/>
      <c r="K82" s="35"/>
      <c r="L82" s="36">
        <f t="shared" si="1"/>
        <v>500000</v>
      </c>
    </row>
    <row r="83" spans="2:12" ht="48.75" thickBot="1" x14ac:dyDescent="0.3">
      <c r="B83" s="125"/>
      <c r="C83" s="32" t="s">
        <v>71</v>
      </c>
      <c r="D83" s="35" t="s">
        <v>67</v>
      </c>
      <c r="E83" s="34">
        <v>10000000</v>
      </c>
      <c r="F83" s="35" t="s">
        <v>68</v>
      </c>
      <c r="G83" s="30">
        <v>0</v>
      </c>
      <c r="H83" s="35"/>
      <c r="I83" s="35"/>
      <c r="J83" s="35"/>
      <c r="K83" s="35"/>
      <c r="L83" s="36">
        <f t="shared" si="1"/>
        <v>10000000</v>
      </c>
    </row>
    <row r="84" spans="2:12" ht="84.75" thickBot="1" x14ac:dyDescent="0.3">
      <c r="B84" s="125"/>
      <c r="C84" s="32" t="s">
        <v>72</v>
      </c>
      <c r="D84" s="35" t="s">
        <v>67</v>
      </c>
      <c r="E84" s="34">
        <v>533000</v>
      </c>
      <c r="F84" s="35" t="s">
        <v>68</v>
      </c>
      <c r="G84" s="30">
        <v>0</v>
      </c>
      <c r="H84" s="35"/>
      <c r="I84" s="35"/>
      <c r="J84" s="35"/>
      <c r="K84" s="35"/>
      <c r="L84" s="36">
        <f t="shared" si="1"/>
        <v>533000</v>
      </c>
    </row>
    <row r="85" spans="2:12" ht="48.75" thickBot="1" x14ac:dyDescent="0.3">
      <c r="B85" s="125"/>
      <c r="C85" s="32" t="s">
        <v>73</v>
      </c>
      <c r="D85" s="35" t="s">
        <v>67</v>
      </c>
      <c r="E85" s="34">
        <v>700000</v>
      </c>
      <c r="F85" s="35" t="s">
        <v>68</v>
      </c>
      <c r="G85" s="30">
        <v>0</v>
      </c>
      <c r="H85" s="35"/>
      <c r="I85" s="35"/>
      <c r="J85" s="35"/>
      <c r="K85" s="35"/>
      <c r="L85" s="36">
        <f t="shared" si="1"/>
        <v>700000</v>
      </c>
    </row>
    <row r="86" spans="2:12" ht="48.75" thickBot="1" x14ac:dyDescent="0.3">
      <c r="B86" s="125"/>
      <c r="C86" s="32" t="s">
        <v>74</v>
      </c>
      <c r="D86" s="35"/>
      <c r="E86" s="34"/>
      <c r="F86" s="35" t="s">
        <v>68</v>
      </c>
      <c r="G86" s="71">
        <v>370000</v>
      </c>
      <c r="H86" s="35"/>
      <c r="I86" s="35"/>
      <c r="J86" s="35"/>
      <c r="K86" s="35"/>
      <c r="L86" s="36">
        <f t="shared" si="1"/>
        <v>370000</v>
      </c>
    </row>
    <row r="87" spans="2:12" ht="72.75" thickBot="1" x14ac:dyDescent="0.3">
      <c r="B87" s="126"/>
      <c r="C87" s="32" t="s">
        <v>75</v>
      </c>
      <c r="D87" s="35"/>
      <c r="E87" s="34"/>
      <c r="F87" s="35" t="s">
        <v>68</v>
      </c>
      <c r="G87" s="71">
        <f>51*50000</f>
        <v>2550000</v>
      </c>
      <c r="H87" s="35"/>
      <c r="I87" s="35"/>
      <c r="J87" s="35"/>
      <c r="K87" s="35"/>
      <c r="L87" s="36">
        <f t="shared" si="1"/>
        <v>2550000</v>
      </c>
    </row>
    <row r="88" spans="2:12" ht="15.75" thickBot="1" x14ac:dyDescent="0.3"/>
    <row r="89" spans="2:12" ht="15.75" thickBot="1" x14ac:dyDescent="0.3">
      <c r="B89" s="124" t="s">
        <v>78</v>
      </c>
      <c r="C89" s="143" t="s">
        <v>0</v>
      </c>
      <c r="D89" s="136" t="s">
        <v>1</v>
      </c>
      <c r="E89" s="136"/>
      <c r="F89" s="136" t="s">
        <v>2</v>
      </c>
      <c r="G89" s="136"/>
      <c r="H89" s="136" t="s">
        <v>3</v>
      </c>
      <c r="I89" s="136"/>
      <c r="J89" s="144" t="s">
        <v>4</v>
      </c>
      <c r="K89" s="145"/>
      <c r="L89" s="136" t="s">
        <v>52</v>
      </c>
    </row>
    <row r="90" spans="2:12" ht="30.75" thickBot="1" x14ac:dyDescent="0.3">
      <c r="B90" s="125"/>
      <c r="C90" s="143"/>
      <c r="D90" s="58" t="s">
        <v>53</v>
      </c>
      <c r="E90" s="58" t="s">
        <v>9</v>
      </c>
      <c r="F90" s="58" t="s">
        <v>53</v>
      </c>
      <c r="G90" s="58" t="s">
        <v>9</v>
      </c>
      <c r="H90" s="58" t="s">
        <v>53</v>
      </c>
      <c r="I90" s="58" t="s">
        <v>9</v>
      </c>
      <c r="J90" s="58" t="s">
        <v>53</v>
      </c>
      <c r="K90" s="58" t="s">
        <v>9</v>
      </c>
      <c r="L90" s="136"/>
    </row>
    <row r="91" spans="2:12" ht="30.75" thickBot="1" x14ac:dyDescent="0.3">
      <c r="B91" s="126"/>
      <c r="C91" s="58" t="s">
        <v>77</v>
      </c>
      <c r="D91" s="58"/>
      <c r="E91" s="59"/>
      <c r="F91" s="72">
        <v>19235414</v>
      </c>
      <c r="G91" s="59">
        <v>9712080</v>
      </c>
      <c r="H91" s="58"/>
      <c r="I91" s="59"/>
      <c r="J91" s="72"/>
      <c r="K91" s="59"/>
      <c r="L91" s="73">
        <v>28947494</v>
      </c>
    </row>
    <row r="92" spans="2:12" ht="15.75" thickBot="1" x14ac:dyDescent="0.3"/>
    <row r="93" spans="2:12" ht="24" x14ac:dyDescent="0.25">
      <c r="B93" s="124" t="s">
        <v>101</v>
      </c>
      <c r="C93" s="37" t="s">
        <v>0</v>
      </c>
      <c r="D93" s="137" t="s">
        <v>1</v>
      </c>
      <c r="E93" s="138"/>
      <c r="F93" s="137" t="s">
        <v>2</v>
      </c>
      <c r="G93" s="138"/>
      <c r="H93" s="137" t="s">
        <v>3</v>
      </c>
      <c r="I93" s="138"/>
      <c r="J93" s="137" t="s">
        <v>4</v>
      </c>
      <c r="K93" s="138"/>
      <c r="L93" s="37" t="s">
        <v>5</v>
      </c>
    </row>
    <row r="94" spans="2:12" x14ac:dyDescent="0.25">
      <c r="B94" s="125"/>
      <c r="C94" s="24" t="s">
        <v>6</v>
      </c>
      <c r="D94" s="139"/>
      <c r="E94" s="140"/>
      <c r="F94" s="139"/>
      <c r="G94" s="140"/>
      <c r="H94" s="139"/>
      <c r="I94" s="140"/>
      <c r="J94" s="139"/>
      <c r="K94" s="140"/>
      <c r="L94" s="26" t="s">
        <v>7</v>
      </c>
    </row>
    <row r="95" spans="2:12" ht="15.75" thickBot="1" x14ac:dyDescent="0.3">
      <c r="B95" s="125"/>
      <c r="C95" s="27"/>
      <c r="D95" s="141"/>
      <c r="E95" s="142"/>
      <c r="F95" s="141"/>
      <c r="G95" s="142"/>
      <c r="H95" s="141"/>
      <c r="I95" s="142"/>
      <c r="J95" s="141"/>
      <c r="K95" s="142"/>
      <c r="L95" s="26"/>
    </row>
    <row r="96" spans="2:12" ht="24" x14ac:dyDescent="0.25">
      <c r="B96" s="125"/>
      <c r="C96" s="27"/>
      <c r="D96" s="26" t="s">
        <v>8</v>
      </c>
      <c r="E96" s="28" t="s">
        <v>9</v>
      </c>
      <c r="F96" s="26" t="s">
        <v>8</v>
      </c>
      <c r="G96" s="26" t="s">
        <v>9</v>
      </c>
      <c r="H96" s="26" t="s">
        <v>8</v>
      </c>
      <c r="I96" s="26" t="s">
        <v>9</v>
      </c>
      <c r="J96" s="26" t="s">
        <v>8</v>
      </c>
      <c r="K96" s="26" t="s">
        <v>9</v>
      </c>
      <c r="L96" s="26" t="s">
        <v>10</v>
      </c>
    </row>
    <row r="97" spans="2:12" ht="15.75" thickBot="1" x14ac:dyDescent="0.3">
      <c r="B97" s="125"/>
      <c r="C97" s="29"/>
      <c r="D97" s="30" t="s">
        <v>11</v>
      </c>
      <c r="E97" s="30" t="s">
        <v>12</v>
      </c>
      <c r="F97" s="30" t="s">
        <v>13</v>
      </c>
      <c r="G97" s="30" t="s">
        <v>14</v>
      </c>
      <c r="H97" s="30" t="s">
        <v>15</v>
      </c>
      <c r="I97" s="30" t="s">
        <v>16</v>
      </c>
      <c r="J97" s="30" t="s">
        <v>17</v>
      </c>
      <c r="K97" s="30" t="s">
        <v>18</v>
      </c>
      <c r="L97" s="31"/>
    </row>
    <row r="98" spans="2:12" ht="24.75" thickBot="1" x14ac:dyDescent="0.3">
      <c r="B98" s="125"/>
      <c r="C98" s="32" t="s">
        <v>79</v>
      </c>
      <c r="D98" s="35"/>
      <c r="E98" s="34"/>
      <c r="F98" s="35"/>
      <c r="G98" s="30"/>
      <c r="H98" s="35"/>
      <c r="I98" s="35"/>
      <c r="J98" s="35"/>
      <c r="K98" s="35"/>
      <c r="L98" s="36">
        <f>+E98+G98</f>
        <v>0</v>
      </c>
    </row>
    <row r="99" spans="2:12" ht="15.75" thickBot="1" x14ac:dyDescent="0.3">
      <c r="B99" s="125"/>
      <c r="C99" s="32" t="s">
        <v>80</v>
      </c>
      <c r="D99" s="35" t="s">
        <v>81</v>
      </c>
      <c r="E99" s="34">
        <v>1016164.72</v>
      </c>
      <c r="F99" s="35"/>
      <c r="G99" s="30"/>
      <c r="H99" s="35"/>
      <c r="I99" s="35"/>
      <c r="J99" s="35" t="s">
        <v>82</v>
      </c>
      <c r="K99" s="33">
        <v>495060.8</v>
      </c>
      <c r="L99" s="36">
        <v>1511225.52</v>
      </c>
    </row>
    <row r="100" spans="2:12" ht="15.75" thickBot="1" x14ac:dyDescent="0.3">
      <c r="B100" s="125"/>
      <c r="C100" s="32" t="s">
        <v>83</v>
      </c>
      <c r="D100" s="35" t="s">
        <v>81</v>
      </c>
      <c r="E100" s="34">
        <v>2136191.75</v>
      </c>
      <c r="F100" s="35"/>
      <c r="G100" s="30"/>
      <c r="H100" s="35"/>
      <c r="I100" s="35"/>
      <c r="J100" s="35" t="s">
        <v>82</v>
      </c>
      <c r="K100" s="33">
        <v>1156559.99</v>
      </c>
      <c r="L100" s="36">
        <v>3292751.74</v>
      </c>
    </row>
    <row r="101" spans="2:12" ht="15.75" thickBot="1" x14ac:dyDescent="0.3">
      <c r="B101" s="125"/>
      <c r="C101" s="32" t="s">
        <v>84</v>
      </c>
      <c r="D101" s="35" t="s">
        <v>81</v>
      </c>
      <c r="E101" s="34">
        <v>7060757.0700000003</v>
      </c>
      <c r="F101" s="35"/>
      <c r="G101" s="30"/>
      <c r="H101" s="35"/>
      <c r="I101" s="35"/>
      <c r="J101" s="35" t="s">
        <v>82</v>
      </c>
      <c r="K101" s="33">
        <v>3801946.11</v>
      </c>
      <c r="L101" s="36">
        <v>10862703.18</v>
      </c>
    </row>
    <row r="102" spans="2:12" ht="24.75" thickBot="1" x14ac:dyDescent="0.3">
      <c r="B102" s="125"/>
      <c r="C102" s="74" t="s">
        <v>85</v>
      </c>
      <c r="D102" s="35"/>
      <c r="E102" s="75">
        <v>10213113.539999999</v>
      </c>
      <c r="F102" s="76"/>
      <c r="G102" s="77"/>
      <c r="H102" s="76"/>
      <c r="I102" s="76"/>
      <c r="J102" s="76"/>
      <c r="K102" s="78">
        <v>5453566.9000000004</v>
      </c>
      <c r="L102" s="79">
        <v>15666680.439999999</v>
      </c>
    </row>
    <row r="103" spans="2:12" ht="61.5" thickBot="1" x14ac:dyDescent="0.3">
      <c r="B103" s="125"/>
      <c r="C103" s="80" t="s">
        <v>86</v>
      </c>
      <c r="D103" s="35"/>
      <c r="E103" s="34"/>
      <c r="F103" s="35"/>
      <c r="G103" s="30"/>
      <c r="H103" s="35"/>
      <c r="I103" s="35"/>
      <c r="J103" s="35"/>
      <c r="K103" s="35"/>
      <c r="L103" s="36"/>
    </row>
    <row r="104" spans="2:12" ht="15.75" thickBot="1" x14ac:dyDescent="0.3">
      <c r="B104" s="125"/>
      <c r="C104" s="32" t="s">
        <v>26</v>
      </c>
      <c r="D104" s="35" t="s">
        <v>81</v>
      </c>
      <c r="E104" s="34">
        <v>1402294.99</v>
      </c>
      <c r="F104" s="35"/>
      <c r="G104" s="30"/>
      <c r="H104" s="35"/>
      <c r="I104" s="35"/>
      <c r="J104" s="35" t="s">
        <v>82</v>
      </c>
      <c r="K104" s="33">
        <v>1459531.52</v>
      </c>
      <c r="L104" s="36">
        <v>2861826.51</v>
      </c>
    </row>
    <row r="105" spans="2:12" ht="15.75" thickBot="1" x14ac:dyDescent="0.3">
      <c r="B105" s="125"/>
      <c r="C105" s="32" t="s">
        <v>28</v>
      </c>
      <c r="D105" s="35" t="s">
        <v>81</v>
      </c>
      <c r="E105" s="34">
        <v>79541862.170000002</v>
      </c>
      <c r="F105" s="35"/>
      <c r="G105" s="30"/>
      <c r="H105" s="35"/>
      <c r="I105" s="35"/>
      <c r="J105" s="35" t="s">
        <v>82</v>
      </c>
      <c r="K105" s="33">
        <v>64087733.829999998</v>
      </c>
      <c r="L105" s="36">
        <v>143629596</v>
      </c>
    </row>
    <row r="106" spans="2:12" ht="15.75" thickBot="1" x14ac:dyDescent="0.3">
      <c r="B106" s="125"/>
      <c r="C106" s="32" t="s">
        <v>87</v>
      </c>
      <c r="D106" s="35" t="s">
        <v>81</v>
      </c>
      <c r="E106" s="34">
        <v>857543.07</v>
      </c>
      <c r="F106" s="35"/>
      <c r="G106" s="30"/>
      <c r="H106" s="35"/>
      <c r="I106" s="35"/>
      <c r="J106" s="35" t="s">
        <v>82</v>
      </c>
      <c r="K106" s="33">
        <v>385272.97</v>
      </c>
      <c r="L106" s="36">
        <v>1242816.04</v>
      </c>
    </row>
    <row r="107" spans="2:12" ht="24.75" thickBot="1" x14ac:dyDescent="0.3">
      <c r="B107" s="125"/>
      <c r="C107" s="32" t="s">
        <v>88</v>
      </c>
      <c r="D107" s="35" t="s">
        <v>81</v>
      </c>
      <c r="E107" s="34">
        <v>677403.71</v>
      </c>
      <c r="F107" s="35"/>
      <c r="G107" s="30"/>
      <c r="H107" s="35"/>
      <c r="I107" s="35"/>
      <c r="J107" s="35" t="s">
        <v>82</v>
      </c>
      <c r="K107" s="33">
        <v>677403.71</v>
      </c>
      <c r="L107" s="36">
        <v>1354807.41</v>
      </c>
    </row>
    <row r="108" spans="2:12" ht="15.75" thickBot="1" x14ac:dyDescent="0.3">
      <c r="B108" s="125"/>
      <c r="C108" s="32" t="s">
        <v>89</v>
      </c>
      <c r="D108" s="35" t="s">
        <v>81</v>
      </c>
      <c r="E108" s="34">
        <v>13317738.74</v>
      </c>
      <c r="F108" s="35"/>
      <c r="G108" s="30"/>
      <c r="H108" s="35"/>
      <c r="I108" s="35"/>
      <c r="J108" s="35" t="s">
        <v>82</v>
      </c>
      <c r="K108" s="33">
        <v>106000</v>
      </c>
      <c r="L108" s="36">
        <v>13423738.74</v>
      </c>
    </row>
    <row r="109" spans="2:12" ht="15.75" thickBot="1" x14ac:dyDescent="0.3">
      <c r="B109" s="125"/>
      <c r="C109" s="32" t="s">
        <v>90</v>
      </c>
      <c r="D109" s="35" t="s">
        <v>81</v>
      </c>
      <c r="E109" s="34">
        <v>10489340.380000001</v>
      </c>
      <c r="F109" s="35"/>
      <c r="G109" s="30"/>
      <c r="H109" s="35"/>
      <c r="I109" s="35"/>
      <c r="J109" s="35" t="s">
        <v>82</v>
      </c>
      <c r="K109" s="35"/>
      <c r="L109" s="36">
        <v>10489340.380000001</v>
      </c>
    </row>
    <row r="110" spans="2:12" ht="15.75" thickBot="1" x14ac:dyDescent="0.3">
      <c r="B110" s="125"/>
      <c r="C110" s="32" t="s">
        <v>91</v>
      </c>
      <c r="D110" s="35" t="s">
        <v>81</v>
      </c>
      <c r="E110" s="34">
        <v>449275.48</v>
      </c>
      <c r="F110" s="35"/>
      <c r="G110" s="30"/>
      <c r="H110" s="35"/>
      <c r="I110" s="35"/>
      <c r="J110" s="35" t="s">
        <v>82</v>
      </c>
      <c r="K110" s="33">
        <v>449275.48</v>
      </c>
      <c r="L110" s="36">
        <v>898550.96</v>
      </c>
    </row>
    <row r="111" spans="2:12" ht="15.75" thickBot="1" x14ac:dyDescent="0.3">
      <c r="B111" s="125"/>
      <c r="C111" s="32" t="s">
        <v>92</v>
      </c>
      <c r="D111" s="35" t="s">
        <v>81</v>
      </c>
      <c r="E111" s="81">
        <v>3631047.32</v>
      </c>
      <c r="F111" s="82"/>
      <c r="G111" s="82"/>
      <c r="H111" s="82"/>
      <c r="I111" s="82"/>
      <c r="J111" s="83" t="s">
        <v>82</v>
      </c>
      <c r="K111" s="81">
        <v>3631047.32</v>
      </c>
      <c r="L111" s="81">
        <v>7262094.6399999997</v>
      </c>
    </row>
    <row r="112" spans="2:12" ht="15.75" thickBot="1" x14ac:dyDescent="0.3">
      <c r="B112" s="125"/>
      <c r="C112" s="32" t="s">
        <v>93</v>
      </c>
      <c r="D112" s="35" t="s">
        <v>81</v>
      </c>
      <c r="E112" s="84">
        <v>95358580.200000003</v>
      </c>
      <c r="F112" s="85"/>
      <c r="G112" s="86"/>
      <c r="H112" s="85"/>
      <c r="I112" s="85"/>
      <c r="J112" s="85" t="s">
        <v>82</v>
      </c>
      <c r="K112" s="87">
        <v>95358580.189999998</v>
      </c>
      <c r="L112" s="88">
        <v>190717160.38999999</v>
      </c>
    </row>
    <row r="113" spans="2:12" ht="15.75" thickBot="1" x14ac:dyDescent="0.3">
      <c r="B113" s="125"/>
      <c r="C113" s="32" t="s">
        <v>94</v>
      </c>
      <c r="D113" s="35" t="s">
        <v>81</v>
      </c>
      <c r="E113" s="34">
        <v>22518105.73</v>
      </c>
      <c r="F113" s="35"/>
      <c r="G113" s="30"/>
      <c r="H113" s="35"/>
      <c r="I113" s="35"/>
      <c r="J113" s="35" t="s">
        <v>82</v>
      </c>
      <c r="K113" s="33">
        <v>8737413.1300000008</v>
      </c>
      <c r="L113" s="36">
        <v>21255518.859999999</v>
      </c>
    </row>
    <row r="114" spans="2:12" ht="15.75" thickBot="1" x14ac:dyDescent="0.3">
      <c r="B114" s="125"/>
      <c r="C114" s="32" t="s">
        <v>95</v>
      </c>
      <c r="D114" s="35" t="s">
        <v>81</v>
      </c>
      <c r="E114" s="34">
        <v>17624268.420000002</v>
      </c>
      <c r="F114" s="35"/>
      <c r="G114" s="30"/>
      <c r="H114" s="35"/>
      <c r="I114" s="35"/>
      <c r="J114" s="35" t="s">
        <v>82</v>
      </c>
      <c r="K114" s="33">
        <v>9489990.6899999995</v>
      </c>
      <c r="L114" s="36">
        <v>27114259.100000001</v>
      </c>
    </row>
    <row r="115" spans="2:12" ht="15.75" thickBot="1" x14ac:dyDescent="0.3">
      <c r="B115" s="125"/>
      <c r="C115" s="32" t="s">
        <v>96</v>
      </c>
      <c r="D115" s="35" t="s">
        <v>81</v>
      </c>
      <c r="E115" s="34">
        <v>17197368.210000001</v>
      </c>
      <c r="F115" s="35"/>
      <c r="G115" s="30"/>
      <c r="H115" s="35"/>
      <c r="I115" s="35"/>
      <c r="J115" s="35" t="s">
        <v>82</v>
      </c>
      <c r="K115" s="33">
        <v>10405749.949999999</v>
      </c>
      <c r="L115" s="36">
        <v>27603118.16</v>
      </c>
    </row>
    <row r="116" spans="2:12" ht="24.75" thickBot="1" x14ac:dyDescent="0.3">
      <c r="B116" s="125"/>
      <c r="C116" s="32" t="s">
        <v>97</v>
      </c>
      <c r="D116" s="35"/>
      <c r="E116" s="34"/>
      <c r="F116" s="35" t="s">
        <v>98</v>
      </c>
      <c r="G116" s="89">
        <v>6516198.9500000002</v>
      </c>
      <c r="H116" s="35"/>
      <c r="I116" s="35"/>
      <c r="J116" s="35"/>
      <c r="K116" s="33"/>
      <c r="L116" s="36">
        <v>6516198.9500000002</v>
      </c>
    </row>
    <row r="117" spans="2:12" ht="36.75" thickBot="1" x14ac:dyDescent="0.3">
      <c r="B117" s="126"/>
      <c r="C117" s="74" t="s">
        <v>99</v>
      </c>
      <c r="D117" s="35"/>
      <c r="E117" s="75" t="s">
        <v>100</v>
      </c>
      <c r="F117" s="76"/>
      <c r="G117" s="90">
        <v>6516198.9500000002</v>
      </c>
      <c r="H117" s="76"/>
      <c r="I117" s="76"/>
      <c r="J117" s="76"/>
      <c r="K117" s="78">
        <v>194787998.78</v>
      </c>
      <c r="L117" s="79">
        <v>4643689026.1400003</v>
      </c>
    </row>
    <row r="118" spans="2:12" ht="15.75" thickBot="1" x14ac:dyDescent="0.3">
      <c r="B118" s="91"/>
    </row>
    <row r="119" spans="2:12" ht="15.75" thickBot="1" x14ac:dyDescent="0.3">
      <c r="B119" s="124" t="s">
        <v>105</v>
      </c>
      <c r="C119" s="17" t="s">
        <v>0</v>
      </c>
      <c r="D119" s="129" t="s">
        <v>1</v>
      </c>
      <c r="E119" s="129"/>
      <c r="F119" s="129" t="s">
        <v>2</v>
      </c>
      <c r="G119" s="129"/>
      <c r="H119" s="129" t="s">
        <v>3</v>
      </c>
      <c r="I119" s="129"/>
      <c r="J119" s="118" t="s">
        <v>4</v>
      </c>
      <c r="K119" s="119"/>
      <c r="L119" s="23" t="s">
        <v>5</v>
      </c>
    </row>
    <row r="120" spans="2:12" ht="15.75" thickBot="1" x14ac:dyDescent="0.3">
      <c r="B120" s="125"/>
      <c r="C120" s="1" t="s">
        <v>6</v>
      </c>
      <c r="D120" s="129"/>
      <c r="E120" s="129"/>
      <c r="F120" s="129"/>
      <c r="G120" s="129"/>
      <c r="H120" s="129"/>
      <c r="I120" s="129"/>
      <c r="J120" s="122"/>
      <c r="K120" s="123"/>
      <c r="L120" s="23" t="s">
        <v>7</v>
      </c>
    </row>
    <row r="121" spans="2:12" ht="23.25" thickBot="1" x14ac:dyDescent="0.3">
      <c r="B121" s="125"/>
      <c r="C121" s="4"/>
      <c r="D121" s="23" t="s">
        <v>8</v>
      </c>
      <c r="E121" s="23" t="s">
        <v>9</v>
      </c>
      <c r="F121" s="23" t="s">
        <v>8</v>
      </c>
      <c r="G121" s="23" t="s">
        <v>9</v>
      </c>
      <c r="H121" s="23" t="s">
        <v>8</v>
      </c>
      <c r="I121" s="23" t="s">
        <v>9</v>
      </c>
      <c r="J121" s="23" t="s">
        <v>8</v>
      </c>
      <c r="K121" s="23" t="s">
        <v>9</v>
      </c>
      <c r="L121" s="23" t="s">
        <v>10</v>
      </c>
    </row>
    <row r="122" spans="2:12" ht="15.75" thickBot="1" x14ac:dyDescent="0.3">
      <c r="B122" s="125"/>
      <c r="C122" s="6"/>
      <c r="D122" s="23" t="s">
        <v>11</v>
      </c>
      <c r="E122" s="23" t="s">
        <v>12</v>
      </c>
      <c r="F122" s="23" t="s">
        <v>13</v>
      </c>
      <c r="G122" s="23" t="s">
        <v>14</v>
      </c>
      <c r="H122" s="23" t="s">
        <v>15</v>
      </c>
      <c r="I122" s="23" t="s">
        <v>16</v>
      </c>
      <c r="J122" s="23" t="s">
        <v>17</v>
      </c>
      <c r="K122" s="23" t="s">
        <v>18</v>
      </c>
      <c r="L122" s="92"/>
    </row>
    <row r="123" spans="2:12" ht="57" thickBot="1" x14ac:dyDescent="0.3">
      <c r="B123" s="125"/>
      <c r="C123" s="13" t="s">
        <v>102</v>
      </c>
      <c r="D123" s="13"/>
      <c r="E123" s="93"/>
      <c r="F123" s="13" t="s">
        <v>103</v>
      </c>
      <c r="G123" s="93">
        <v>13933750</v>
      </c>
      <c r="H123" s="13"/>
      <c r="I123" s="93"/>
      <c r="J123" s="13"/>
      <c r="K123" s="93"/>
      <c r="L123" s="93">
        <f>E123+G123</f>
        <v>13933750</v>
      </c>
    </row>
    <row r="124" spans="2:12" ht="57" thickBot="1" x14ac:dyDescent="0.3">
      <c r="B124" s="126"/>
      <c r="C124" s="13" t="s">
        <v>104</v>
      </c>
      <c r="D124" s="13" t="s">
        <v>43</v>
      </c>
      <c r="E124" s="93">
        <v>7851000</v>
      </c>
      <c r="F124" s="13" t="s">
        <v>103</v>
      </c>
      <c r="G124" s="93">
        <v>11694000</v>
      </c>
      <c r="H124" s="13"/>
      <c r="I124" s="93"/>
      <c r="J124" s="13"/>
      <c r="K124" s="93"/>
      <c r="L124" s="93">
        <v>19545000</v>
      </c>
    </row>
    <row r="125" spans="2:12" ht="15.75" thickBot="1" x14ac:dyDescent="0.3"/>
    <row r="126" spans="2:12" ht="15.75" thickBot="1" x14ac:dyDescent="0.3">
      <c r="B126" s="124" t="s">
        <v>106</v>
      </c>
      <c r="C126" s="17" t="s">
        <v>0</v>
      </c>
      <c r="D126" s="129" t="s">
        <v>1</v>
      </c>
      <c r="E126" s="129"/>
      <c r="F126" s="129" t="s">
        <v>2</v>
      </c>
      <c r="G126" s="129"/>
      <c r="H126" s="129" t="s">
        <v>3</v>
      </c>
      <c r="I126" s="129"/>
      <c r="J126" s="118" t="s">
        <v>4</v>
      </c>
      <c r="K126" s="119"/>
      <c r="L126" s="23" t="s">
        <v>5</v>
      </c>
    </row>
    <row r="127" spans="2:12" ht="15.75" thickBot="1" x14ac:dyDescent="0.3">
      <c r="B127" s="125"/>
      <c r="C127" s="1" t="s">
        <v>6</v>
      </c>
      <c r="D127" s="129"/>
      <c r="E127" s="129"/>
      <c r="F127" s="129"/>
      <c r="G127" s="129"/>
      <c r="H127" s="129"/>
      <c r="I127" s="129"/>
      <c r="J127" s="122"/>
      <c r="K127" s="123"/>
      <c r="L127" s="23" t="s">
        <v>7</v>
      </c>
    </row>
    <row r="128" spans="2:12" ht="23.25" thickBot="1" x14ac:dyDescent="0.3">
      <c r="B128" s="125"/>
      <c r="C128" s="4"/>
      <c r="D128" s="23" t="s">
        <v>8</v>
      </c>
      <c r="E128" s="23" t="s">
        <v>9</v>
      </c>
      <c r="F128" s="23" t="s">
        <v>8</v>
      </c>
      <c r="G128" s="23" t="s">
        <v>9</v>
      </c>
      <c r="H128" s="23" t="s">
        <v>8</v>
      </c>
      <c r="I128" s="23" t="s">
        <v>9</v>
      </c>
      <c r="J128" s="23" t="s">
        <v>8</v>
      </c>
      <c r="K128" s="23" t="s">
        <v>9</v>
      </c>
      <c r="L128" s="23" t="s">
        <v>10</v>
      </c>
    </row>
    <row r="129" spans="2:12" ht="15.75" thickBot="1" x14ac:dyDescent="0.3">
      <c r="B129" s="125"/>
      <c r="C129" s="6"/>
      <c r="D129" s="23" t="s">
        <v>11</v>
      </c>
      <c r="E129" s="23" t="s">
        <v>12</v>
      </c>
      <c r="F129" s="23" t="s">
        <v>13</v>
      </c>
      <c r="G129" s="23" t="s">
        <v>14</v>
      </c>
      <c r="H129" s="23" t="s">
        <v>15</v>
      </c>
      <c r="I129" s="23" t="s">
        <v>16</v>
      </c>
      <c r="J129" s="23" t="s">
        <v>17</v>
      </c>
      <c r="K129" s="23" t="s">
        <v>18</v>
      </c>
      <c r="L129" s="92"/>
    </row>
    <row r="130" spans="2:12" ht="57" thickBot="1" x14ac:dyDescent="0.3">
      <c r="B130" s="126"/>
      <c r="C130" s="15" t="s">
        <v>102</v>
      </c>
      <c r="D130" s="13"/>
      <c r="E130" s="93"/>
      <c r="F130" s="13" t="s">
        <v>103</v>
      </c>
      <c r="G130" s="93">
        <v>13933750</v>
      </c>
      <c r="H130" s="13"/>
      <c r="I130" s="93"/>
      <c r="J130" s="13"/>
      <c r="K130" s="93"/>
      <c r="L130" s="93">
        <f>E130+G130</f>
        <v>13933750</v>
      </c>
    </row>
    <row r="131" spans="2:12" ht="15.75" thickBot="1" x14ac:dyDescent="0.3"/>
    <row r="132" spans="2:12" ht="15.75" thickBot="1" x14ac:dyDescent="0.3">
      <c r="B132" s="124" t="s">
        <v>111</v>
      </c>
      <c r="C132" s="17" t="s">
        <v>0</v>
      </c>
      <c r="D132" s="129" t="s">
        <v>1</v>
      </c>
      <c r="E132" s="129"/>
      <c r="F132" s="129" t="s">
        <v>2</v>
      </c>
      <c r="G132" s="129"/>
      <c r="H132" s="129" t="s">
        <v>3</v>
      </c>
      <c r="I132" s="129"/>
      <c r="J132" s="118" t="s">
        <v>4</v>
      </c>
      <c r="K132" s="119"/>
      <c r="L132" s="23" t="s">
        <v>5</v>
      </c>
    </row>
    <row r="133" spans="2:12" ht="15.75" thickBot="1" x14ac:dyDescent="0.3">
      <c r="B133" s="125"/>
      <c r="C133" s="1" t="s">
        <v>6</v>
      </c>
      <c r="D133" s="129"/>
      <c r="E133" s="129"/>
      <c r="F133" s="129"/>
      <c r="G133" s="129"/>
      <c r="H133" s="129"/>
      <c r="I133" s="129"/>
      <c r="J133" s="122"/>
      <c r="K133" s="123"/>
      <c r="L133" s="23" t="s">
        <v>7</v>
      </c>
    </row>
    <row r="134" spans="2:12" ht="23.25" thickBot="1" x14ac:dyDescent="0.3">
      <c r="B134" s="125"/>
      <c r="C134" s="4"/>
      <c r="D134" s="23" t="s">
        <v>8</v>
      </c>
      <c r="E134" s="23" t="s">
        <v>9</v>
      </c>
      <c r="F134" s="23" t="s">
        <v>8</v>
      </c>
      <c r="G134" s="23" t="s">
        <v>9</v>
      </c>
      <c r="H134" s="23" t="s">
        <v>8</v>
      </c>
      <c r="I134" s="23" t="s">
        <v>9</v>
      </c>
      <c r="J134" s="23" t="s">
        <v>8</v>
      </c>
      <c r="K134" s="23" t="s">
        <v>9</v>
      </c>
      <c r="L134" s="23" t="s">
        <v>10</v>
      </c>
    </row>
    <row r="135" spans="2:12" ht="15.75" thickBot="1" x14ac:dyDescent="0.3">
      <c r="B135" s="125"/>
      <c r="C135" s="6"/>
      <c r="D135" s="23" t="s">
        <v>11</v>
      </c>
      <c r="E135" s="23" t="s">
        <v>12</v>
      </c>
      <c r="F135" s="23" t="s">
        <v>13</v>
      </c>
      <c r="G135" s="23" t="s">
        <v>14</v>
      </c>
      <c r="H135" s="23" t="s">
        <v>15</v>
      </c>
      <c r="I135" s="23" t="s">
        <v>16</v>
      </c>
      <c r="J135" s="23" t="s">
        <v>17</v>
      </c>
      <c r="K135" s="23" t="s">
        <v>18</v>
      </c>
      <c r="L135" s="92"/>
    </row>
    <row r="136" spans="2:12" ht="68.25" thickBot="1" x14ac:dyDescent="0.3">
      <c r="B136" s="126"/>
      <c r="C136" s="13" t="s">
        <v>107</v>
      </c>
      <c r="D136" s="23" t="s">
        <v>108</v>
      </c>
      <c r="E136" s="94" t="s">
        <v>109</v>
      </c>
      <c r="F136" s="13" t="s">
        <v>110</v>
      </c>
      <c r="G136" s="94">
        <v>525000</v>
      </c>
      <c r="H136" s="23" t="s">
        <v>109</v>
      </c>
      <c r="I136" s="23" t="s">
        <v>109</v>
      </c>
      <c r="J136" s="23" t="s">
        <v>109</v>
      </c>
      <c r="K136" s="23" t="s">
        <v>109</v>
      </c>
      <c r="L136" s="93">
        <v>525000</v>
      </c>
    </row>
    <row r="137" spans="2:12" ht="15.75" thickBot="1" x14ac:dyDescent="0.3"/>
    <row r="138" spans="2:12" x14ac:dyDescent="0.25">
      <c r="B138" s="124" t="s">
        <v>117</v>
      </c>
      <c r="C138" s="17" t="s">
        <v>0</v>
      </c>
      <c r="D138" s="118" t="s">
        <v>1</v>
      </c>
      <c r="E138" s="119"/>
      <c r="F138" s="118" t="s">
        <v>2</v>
      </c>
      <c r="G138" s="119"/>
      <c r="H138" s="118" t="s">
        <v>3</v>
      </c>
      <c r="I138" s="119"/>
      <c r="J138" s="118" t="s">
        <v>4</v>
      </c>
      <c r="K138" s="119"/>
      <c r="L138" s="17" t="s">
        <v>5</v>
      </c>
    </row>
    <row r="139" spans="2:12" x14ac:dyDescent="0.25">
      <c r="B139" s="125"/>
      <c r="C139" s="1" t="s">
        <v>6</v>
      </c>
      <c r="D139" s="120"/>
      <c r="E139" s="121"/>
      <c r="F139" s="120"/>
      <c r="G139" s="121"/>
      <c r="H139" s="120"/>
      <c r="I139" s="121"/>
      <c r="J139" s="120"/>
      <c r="K139" s="121"/>
      <c r="L139" s="3" t="s">
        <v>7</v>
      </c>
    </row>
    <row r="140" spans="2:12" ht="15.75" thickBot="1" x14ac:dyDescent="0.3">
      <c r="B140" s="125"/>
      <c r="C140" s="4"/>
      <c r="D140" s="122"/>
      <c r="E140" s="123"/>
      <c r="F140" s="122"/>
      <c r="G140" s="123"/>
      <c r="H140" s="122"/>
      <c r="I140" s="123"/>
      <c r="J140" s="122"/>
      <c r="K140" s="123"/>
      <c r="L140" s="3"/>
    </row>
    <row r="141" spans="2:12" ht="22.5" x14ac:dyDescent="0.25">
      <c r="B141" s="125"/>
      <c r="C141" s="4"/>
      <c r="D141" s="3" t="s">
        <v>8</v>
      </c>
      <c r="E141" s="5" t="s">
        <v>9</v>
      </c>
      <c r="F141" s="3" t="s">
        <v>8</v>
      </c>
      <c r="G141" s="3" t="s">
        <v>9</v>
      </c>
      <c r="H141" s="3" t="s">
        <v>8</v>
      </c>
      <c r="I141" s="3" t="s">
        <v>9</v>
      </c>
      <c r="J141" s="3" t="s">
        <v>8</v>
      </c>
      <c r="K141" s="3" t="s">
        <v>9</v>
      </c>
      <c r="L141" s="3" t="s">
        <v>10</v>
      </c>
    </row>
    <row r="142" spans="2:12" ht="15.75" thickBot="1" x14ac:dyDescent="0.3">
      <c r="B142" s="125"/>
      <c r="C142" s="6"/>
      <c r="D142" s="7" t="s">
        <v>11</v>
      </c>
      <c r="E142" s="7" t="s">
        <v>12</v>
      </c>
      <c r="F142" s="7" t="s">
        <v>13</v>
      </c>
      <c r="G142" s="7" t="s">
        <v>14</v>
      </c>
      <c r="H142" s="7" t="s">
        <v>15</v>
      </c>
      <c r="I142" s="7" t="s">
        <v>16</v>
      </c>
      <c r="J142" s="7" t="s">
        <v>17</v>
      </c>
      <c r="K142" s="7" t="s">
        <v>18</v>
      </c>
      <c r="L142" s="8"/>
    </row>
    <row r="143" spans="2:12" ht="68.25" thickBot="1" x14ac:dyDescent="0.3">
      <c r="B143" s="126"/>
      <c r="C143" s="15" t="s">
        <v>112</v>
      </c>
      <c r="D143" s="12" t="s">
        <v>113</v>
      </c>
      <c r="E143" s="95">
        <v>59765994.939999998</v>
      </c>
      <c r="F143" s="12" t="s">
        <v>113</v>
      </c>
      <c r="G143" s="95">
        <v>33073300</v>
      </c>
      <c r="H143" s="12"/>
      <c r="I143" s="12"/>
      <c r="J143" s="12"/>
      <c r="K143" s="12"/>
      <c r="L143" s="96">
        <f>+E143+G143+I143+K143</f>
        <v>92839294.939999998</v>
      </c>
    </row>
    <row r="145" spans="2:12" x14ac:dyDescent="0.25">
      <c r="C145" t="s">
        <v>114</v>
      </c>
    </row>
    <row r="146" spans="2:12" x14ac:dyDescent="0.25">
      <c r="C146" t="s">
        <v>115</v>
      </c>
    </row>
    <row r="147" spans="2:12" x14ac:dyDescent="0.25">
      <c r="C147" t="s">
        <v>116</v>
      </c>
    </row>
    <row r="148" spans="2:12" ht="15.75" thickBot="1" x14ac:dyDescent="0.3"/>
    <row r="149" spans="2:12" ht="15.75" thickBot="1" x14ac:dyDescent="0.3">
      <c r="B149" s="124" t="s">
        <v>138</v>
      </c>
      <c r="C149" s="127" t="s">
        <v>118</v>
      </c>
      <c r="D149" s="128" t="s">
        <v>119</v>
      </c>
      <c r="E149" s="128"/>
      <c r="F149" s="128" t="s">
        <v>120</v>
      </c>
      <c r="G149" s="128"/>
      <c r="H149" s="128" t="s">
        <v>121</v>
      </c>
      <c r="I149" s="128"/>
      <c r="J149" s="130" t="s">
        <v>122</v>
      </c>
      <c r="K149" s="131"/>
      <c r="L149" s="127" t="s">
        <v>123</v>
      </c>
    </row>
    <row r="150" spans="2:12" ht="15.75" thickBot="1" x14ac:dyDescent="0.3">
      <c r="B150" s="125"/>
      <c r="C150" s="127"/>
      <c r="D150" s="128"/>
      <c r="E150" s="128"/>
      <c r="F150" s="128"/>
      <c r="G150" s="128"/>
      <c r="H150" s="128"/>
      <c r="I150" s="128"/>
      <c r="J150" s="132"/>
      <c r="K150" s="133"/>
      <c r="L150" s="127"/>
    </row>
    <row r="151" spans="2:12" ht="15.75" thickBot="1" x14ac:dyDescent="0.3">
      <c r="B151" s="125"/>
      <c r="C151" s="127"/>
      <c r="D151" s="128"/>
      <c r="E151" s="128"/>
      <c r="F151" s="128"/>
      <c r="G151" s="128"/>
      <c r="H151" s="128"/>
      <c r="I151" s="128"/>
      <c r="J151" s="134"/>
      <c r="K151" s="135"/>
      <c r="L151" s="127"/>
    </row>
    <row r="152" spans="2:12" ht="39.75" thickBot="1" x14ac:dyDescent="0.3">
      <c r="B152" s="125"/>
      <c r="C152" s="127"/>
      <c r="D152" s="97" t="s">
        <v>124</v>
      </c>
      <c r="E152" s="97" t="s">
        <v>125</v>
      </c>
      <c r="F152" s="97" t="s">
        <v>124</v>
      </c>
      <c r="G152" s="97" t="s">
        <v>126</v>
      </c>
      <c r="H152" s="97" t="s">
        <v>124</v>
      </c>
      <c r="I152" s="97" t="s">
        <v>126</v>
      </c>
      <c r="J152" s="97" t="s">
        <v>124</v>
      </c>
      <c r="K152" s="97" t="s">
        <v>126</v>
      </c>
      <c r="L152" s="127"/>
    </row>
    <row r="153" spans="2:12" ht="90.75" thickBot="1" x14ac:dyDescent="0.3">
      <c r="B153" s="125"/>
      <c r="C153" s="98" t="s">
        <v>127</v>
      </c>
      <c r="D153" s="99" t="s">
        <v>128</v>
      </c>
      <c r="E153" s="100">
        <v>36082200</v>
      </c>
      <c r="F153" s="101" t="s">
        <v>129</v>
      </c>
      <c r="G153" s="100">
        <f>3350000+4639300+1085700</f>
        <v>9075000</v>
      </c>
      <c r="H153" s="100">
        <v>0</v>
      </c>
      <c r="I153" s="100">
        <v>0</v>
      </c>
      <c r="J153" s="100">
        <v>0</v>
      </c>
      <c r="K153" s="100">
        <v>0</v>
      </c>
      <c r="L153" s="100">
        <f t="shared" ref="L153:L164" si="2">E153+G153+I153+K153</f>
        <v>45157200</v>
      </c>
    </row>
    <row r="154" spans="2:12" ht="103.5" thickBot="1" x14ac:dyDescent="0.3">
      <c r="B154" s="125"/>
      <c r="C154" s="98" t="s">
        <v>130</v>
      </c>
      <c r="D154" s="99" t="s">
        <v>128</v>
      </c>
      <c r="E154" s="100">
        <v>10287900</v>
      </c>
      <c r="F154" s="101" t="s">
        <v>129</v>
      </c>
      <c r="G154" s="100">
        <f>941500+1319000+330000</f>
        <v>2590500</v>
      </c>
      <c r="H154" s="100"/>
      <c r="I154" s="100"/>
      <c r="J154" s="100"/>
      <c r="K154" s="100"/>
      <c r="L154" s="100">
        <f t="shared" si="2"/>
        <v>12878400</v>
      </c>
    </row>
    <row r="155" spans="2:12" ht="65.25" thickBot="1" x14ac:dyDescent="0.3">
      <c r="B155" s="125"/>
      <c r="C155" s="98" t="s">
        <v>131</v>
      </c>
      <c r="D155" s="99" t="s">
        <v>128</v>
      </c>
      <c r="E155" s="100">
        <f>5566400</f>
        <v>5566400</v>
      </c>
      <c r="F155" s="101" t="s">
        <v>129</v>
      </c>
      <c r="G155" s="100">
        <f>510000+900200+255300</f>
        <v>1665500</v>
      </c>
      <c r="H155" s="100"/>
      <c r="I155" s="100"/>
      <c r="J155" s="100"/>
      <c r="K155" s="100"/>
      <c r="L155" s="100">
        <f t="shared" si="2"/>
        <v>7231900</v>
      </c>
    </row>
    <row r="156" spans="2:12" ht="78" thickBot="1" x14ac:dyDescent="0.3">
      <c r="B156" s="125"/>
      <c r="C156" s="102" t="s">
        <v>132</v>
      </c>
      <c r="D156" s="99" t="s">
        <v>128</v>
      </c>
      <c r="E156" s="100">
        <f>12875920+25751840+187150</f>
        <v>38814910</v>
      </c>
      <c r="F156" s="101" t="s">
        <v>129</v>
      </c>
      <c r="G156" s="100">
        <f>2000000+5400000</f>
        <v>7400000</v>
      </c>
      <c r="H156" s="100"/>
      <c r="I156" s="100"/>
      <c r="J156" s="100"/>
      <c r="K156" s="100"/>
      <c r="L156" s="100">
        <f t="shared" si="2"/>
        <v>46214910</v>
      </c>
    </row>
    <row r="157" spans="2:12" ht="103.5" thickBot="1" x14ac:dyDescent="0.3">
      <c r="B157" s="125"/>
      <c r="C157" s="102" t="s">
        <v>133</v>
      </c>
      <c r="D157" s="99" t="s">
        <v>128</v>
      </c>
      <c r="E157" s="100">
        <v>2000000</v>
      </c>
      <c r="F157" s="101" t="s">
        <v>129</v>
      </c>
      <c r="G157" s="100">
        <f>270000+211500</f>
        <v>481500</v>
      </c>
      <c r="H157" s="100"/>
      <c r="I157" s="100"/>
      <c r="J157" s="100"/>
      <c r="K157" s="100"/>
      <c r="L157" s="100">
        <f t="shared" si="2"/>
        <v>2481500</v>
      </c>
    </row>
    <row r="158" spans="2:12" ht="90.75" thickBot="1" x14ac:dyDescent="0.3">
      <c r="B158" s="125"/>
      <c r="C158" s="103" t="s">
        <v>134</v>
      </c>
      <c r="D158" s="99" t="s">
        <v>128</v>
      </c>
      <c r="E158" s="100">
        <v>0</v>
      </c>
      <c r="F158" s="101" t="s">
        <v>129</v>
      </c>
      <c r="G158" s="100">
        <v>1500000</v>
      </c>
      <c r="H158" s="100"/>
      <c r="I158" s="100"/>
      <c r="J158" s="100"/>
      <c r="K158" s="100"/>
      <c r="L158" s="100">
        <f t="shared" si="2"/>
        <v>1500000</v>
      </c>
    </row>
    <row r="159" spans="2:12" ht="52.5" thickBot="1" x14ac:dyDescent="0.3">
      <c r="B159" s="125"/>
      <c r="C159" s="103" t="s">
        <v>135</v>
      </c>
      <c r="D159" s="99" t="s">
        <v>128</v>
      </c>
      <c r="E159" s="100">
        <f>54000000+841996</f>
        <v>54841996</v>
      </c>
      <c r="F159" s="101" t="s">
        <v>129</v>
      </c>
      <c r="G159" s="100">
        <v>0</v>
      </c>
      <c r="H159" s="100"/>
      <c r="I159" s="100"/>
      <c r="J159" s="100"/>
      <c r="K159" s="100"/>
      <c r="L159" s="100">
        <f t="shared" si="2"/>
        <v>54841996</v>
      </c>
    </row>
    <row r="160" spans="2:12" ht="78" thickBot="1" x14ac:dyDescent="0.3">
      <c r="B160" s="125"/>
      <c r="C160" s="104" t="s">
        <v>136</v>
      </c>
      <c r="D160" s="99" t="s">
        <v>128</v>
      </c>
      <c r="E160" s="100">
        <f>1698339+10000000+5301661+13000000</f>
        <v>30000000</v>
      </c>
      <c r="F160" s="101" t="s">
        <v>129</v>
      </c>
      <c r="G160" s="100"/>
      <c r="H160" s="100"/>
      <c r="I160" s="100"/>
      <c r="J160" s="100"/>
      <c r="K160" s="100"/>
      <c r="L160" s="100">
        <f t="shared" si="2"/>
        <v>30000000</v>
      </c>
    </row>
    <row r="161" spans="2:12" ht="103.5" thickBot="1" x14ac:dyDescent="0.3">
      <c r="B161" s="125"/>
      <c r="C161" s="104" t="s">
        <v>137</v>
      </c>
      <c r="D161" s="99" t="s">
        <v>128</v>
      </c>
      <c r="E161" s="100">
        <f>7766721+280203+33553076+19179667+16465860.15</f>
        <v>77245527.150000006</v>
      </c>
      <c r="F161" s="101" t="s">
        <v>129</v>
      </c>
      <c r="G161" s="100">
        <f>18000000</f>
        <v>18000000</v>
      </c>
      <c r="H161" s="100"/>
      <c r="I161" s="100"/>
      <c r="J161" s="100"/>
      <c r="K161" s="100"/>
      <c r="L161" s="100">
        <f t="shared" si="2"/>
        <v>95245527.150000006</v>
      </c>
    </row>
    <row r="162" spans="2:12" ht="78" thickBot="1" x14ac:dyDescent="0.3">
      <c r="B162" s="125"/>
      <c r="C162" s="104" t="s">
        <v>136</v>
      </c>
      <c r="D162" s="99" t="s">
        <v>128</v>
      </c>
      <c r="E162" s="100">
        <v>0</v>
      </c>
      <c r="F162" s="101" t="s">
        <v>129</v>
      </c>
      <c r="G162" s="100">
        <f>4170833.34+2137500+2033333.33</f>
        <v>8341666.6699999999</v>
      </c>
      <c r="H162" s="100"/>
      <c r="I162" s="100"/>
      <c r="J162" s="100"/>
      <c r="K162" s="100"/>
      <c r="L162" s="100">
        <f t="shared" si="2"/>
        <v>8341666.6699999999</v>
      </c>
    </row>
    <row r="163" spans="2:12" ht="103.5" thickBot="1" x14ac:dyDescent="0.3">
      <c r="B163" s="125"/>
      <c r="C163" s="104" t="s">
        <v>137</v>
      </c>
      <c r="D163" s="99" t="s">
        <v>128</v>
      </c>
      <c r="E163" s="100">
        <v>0</v>
      </c>
      <c r="F163" s="101" t="s">
        <v>129</v>
      </c>
      <c r="G163" s="100">
        <v>5730000</v>
      </c>
      <c r="H163" s="100"/>
      <c r="I163" s="100"/>
      <c r="J163" s="100"/>
      <c r="K163" s="100"/>
      <c r="L163" s="100">
        <f t="shared" si="2"/>
        <v>5730000</v>
      </c>
    </row>
    <row r="164" spans="2:12" ht="78" thickBot="1" x14ac:dyDescent="0.3">
      <c r="B164" s="126"/>
      <c r="C164" s="102" t="s">
        <v>132</v>
      </c>
      <c r="D164" s="99" t="s">
        <v>128</v>
      </c>
      <c r="E164" s="100">
        <v>0</v>
      </c>
      <c r="F164" s="101" t="s">
        <v>129</v>
      </c>
      <c r="G164" s="100">
        <v>1184763.5</v>
      </c>
      <c r="H164" s="100"/>
      <c r="I164" s="100"/>
      <c r="J164" s="100"/>
      <c r="K164" s="100"/>
      <c r="L164" s="100">
        <f t="shared" si="2"/>
        <v>1184763.5</v>
      </c>
    </row>
    <row r="165" spans="2:12" ht="15.75" thickBot="1" x14ac:dyDescent="0.3"/>
    <row r="166" spans="2:12" x14ac:dyDescent="0.25">
      <c r="B166" s="124" t="s">
        <v>144</v>
      </c>
      <c r="C166" s="17" t="s">
        <v>0</v>
      </c>
      <c r="D166" s="118" t="s">
        <v>1</v>
      </c>
      <c r="E166" s="119"/>
      <c r="F166" s="118" t="s">
        <v>2</v>
      </c>
      <c r="G166" s="119"/>
      <c r="H166" s="118" t="s">
        <v>3</v>
      </c>
      <c r="I166" s="119"/>
      <c r="J166" s="118" t="s">
        <v>4</v>
      </c>
      <c r="K166" s="119"/>
      <c r="L166" s="17" t="s">
        <v>5</v>
      </c>
    </row>
    <row r="167" spans="2:12" x14ac:dyDescent="0.25">
      <c r="B167" s="125"/>
      <c r="C167" s="1" t="s">
        <v>6</v>
      </c>
      <c r="D167" s="120"/>
      <c r="E167" s="121"/>
      <c r="F167" s="120"/>
      <c r="G167" s="121"/>
      <c r="H167" s="120"/>
      <c r="I167" s="121"/>
      <c r="J167" s="120"/>
      <c r="K167" s="121"/>
      <c r="L167" s="107" t="s">
        <v>7</v>
      </c>
    </row>
    <row r="168" spans="2:12" ht="15.75" thickBot="1" x14ac:dyDescent="0.3">
      <c r="B168" s="125"/>
      <c r="C168" s="4"/>
      <c r="D168" s="122"/>
      <c r="E168" s="123"/>
      <c r="F168" s="122"/>
      <c r="G168" s="123"/>
      <c r="H168" s="122"/>
      <c r="I168" s="123"/>
      <c r="J168" s="122"/>
      <c r="K168" s="123"/>
      <c r="L168" s="107"/>
    </row>
    <row r="169" spans="2:12" ht="22.5" x14ac:dyDescent="0.25">
      <c r="B169" s="125"/>
      <c r="C169" s="4"/>
      <c r="D169" s="107" t="s">
        <v>8</v>
      </c>
      <c r="E169" s="105" t="s">
        <v>9</v>
      </c>
      <c r="F169" s="107" t="s">
        <v>8</v>
      </c>
      <c r="G169" s="107" t="s">
        <v>9</v>
      </c>
      <c r="H169" s="107" t="s">
        <v>8</v>
      </c>
      <c r="I169" s="107" t="s">
        <v>9</v>
      </c>
      <c r="J169" s="107" t="s">
        <v>8</v>
      </c>
      <c r="K169" s="107" t="s">
        <v>9</v>
      </c>
      <c r="L169" s="107" t="s">
        <v>10</v>
      </c>
    </row>
    <row r="170" spans="2:12" ht="15.75" thickBot="1" x14ac:dyDescent="0.3">
      <c r="B170" s="125"/>
      <c r="C170" s="6"/>
      <c r="D170" s="106" t="s">
        <v>11</v>
      </c>
      <c r="E170" s="106" t="s">
        <v>12</v>
      </c>
      <c r="F170" s="106" t="s">
        <v>13</v>
      </c>
      <c r="G170" s="106" t="s">
        <v>14</v>
      </c>
      <c r="H170" s="106" t="s">
        <v>15</v>
      </c>
      <c r="I170" s="106" t="s">
        <v>16</v>
      </c>
      <c r="J170" s="106" t="s">
        <v>17</v>
      </c>
      <c r="K170" s="106" t="s">
        <v>18</v>
      </c>
      <c r="L170" s="8"/>
    </row>
    <row r="171" spans="2:12" ht="34.5" thickBot="1" x14ac:dyDescent="0.3">
      <c r="B171" s="126"/>
      <c r="C171" s="15" t="s">
        <v>141</v>
      </c>
      <c r="D171" s="12" t="s">
        <v>142</v>
      </c>
      <c r="E171" s="112">
        <v>6052235.8329999996</v>
      </c>
      <c r="F171" s="12" t="s">
        <v>143</v>
      </c>
      <c r="G171" s="112">
        <v>2593815.3569999998</v>
      </c>
      <c r="H171" s="12"/>
      <c r="I171" s="12"/>
      <c r="J171" s="12"/>
      <c r="K171" s="12"/>
      <c r="L171" s="112">
        <v>8646051.1900000013</v>
      </c>
    </row>
    <row r="172" spans="2:12" ht="15.75" thickBot="1" x14ac:dyDescent="0.3"/>
    <row r="173" spans="2:12" x14ac:dyDescent="0.25">
      <c r="B173" s="124" t="s">
        <v>150</v>
      </c>
      <c r="C173" s="17" t="s">
        <v>0</v>
      </c>
      <c r="D173" s="118" t="s">
        <v>1</v>
      </c>
      <c r="E173" s="119"/>
      <c r="F173" s="118" t="s">
        <v>2</v>
      </c>
      <c r="G173" s="119"/>
      <c r="H173" s="118" t="s">
        <v>3</v>
      </c>
      <c r="I173" s="119"/>
      <c r="J173" s="118" t="s">
        <v>4</v>
      </c>
      <c r="K173" s="119"/>
      <c r="L173" s="17" t="s">
        <v>5</v>
      </c>
    </row>
    <row r="174" spans="2:12" x14ac:dyDescent="0.25">
      <c r="B174" s="125"/>
      <c r="C174" s="1" t="s">
        <v>6</v>
      </c>
      <c r="D174" s="120"/>
      <c r="E174" s="121"/>
      <c r="F174" s="120"/>
      <c r="G174" s="121"/>
      <c r="H174" s="120"/>
      <c r="I174" s="121"/>
      <c r="J174" s="120"/>
      <c r="K174" s="121"/>
      <c r="L174" s="109" t="s">
        <v>7</v>
      </c>
    </row>
    <row r="175" spans="2:12" ht="15.75" thickBot="1" x14ac:dyDescent="0.3">
      <c r="B175" s="125"/>
      <c r="C175" s="4"/>
      <c r="D175" s="122"/>
      <c r="E175" s="123"/>
      <c r="F175" s="122"/>
      <c r="G175" s="123"/>
      <c r="H175" s="122"/>
      <c r="I175" s="123"/>
      <c r="J175" s="122"/>
      <c r="K175" s="123"/>
      <c r="L175" s="109"/>
    </row>
    <row r="176" spans="2:12" ht="22.5" x14ac:dyDescent="0.25">
      <c r="B176" s="125"/>
      <c r="C176" s="4"/>
      <c r="D176" s="109" t="s">
        <v>8</v>
      </c>
      <c r="E176" s="108" t="s">
        <v>9</v>
      </c>
      <c r="F176" s="109" t="s">
        <v>8</v>
      </c>
      <c r="G176" s="109" t="s">
        <v>9</v>
      </c>
      <c r="H176" s="109" t="s">
        <v>8</v>
      </c>
      <c r="I176" s="109" t="s">
        <v>9</v>
      </c>
      <c r="J176" s="109" t="s">
        <v>8</v>
      </c>
      <c r="K176" s="109" t="s">
        <v>9</v>
      </c>
      <c r="L176" s="109" t="s">
        <v>10</v>
      </c>
    </row>
    <row r="177" spans="2:12" ht="15.75" thickBot="1" x14ac:dyDescent="0.3">
      <c r="B177" s="125"/>
      <c r="C177" s="6"/>
      <c r="D177" s="110" t="s">
        <v>11</v>
      </c>
      <c r="E177" s="110" t="s">
        <v>12</v>
      </c>
      <c r="F177" s="110" t="s">
        <v>13</v>
      </c>
      <c r="G177" s="110" t="s">
        <v>14</v>
      </c>
      <c r="H177" s="110" t="s">
        <v>15</v>
      </c>
      <c r="I177" s="110" t="s">
        <v>16</v>
      </c>
      <c r="J177" s="110" t="s">
        <v>17</v>
      </c>
      <c r="K177" s="110" t="s">
        <v>18</v>
      </c>
      <c r="L177" s="8"/>
    </row>
    <row r="178" spans="2:12" ht="45.75" thickBot="1" x14ac:dyDescent="0.3">
      <c r="B178" s="126"/>
      <c r="C178" s="6" t="s">
        <v>146</v>
      </c>
      <c r="D178" s="12" t="s">
        <v>147</v>
      </c>
      <c r="E178" s="95">
        <v>35744055.670000002</v>
      </c>
      <c r="F178" s="12" t="s">
        <v>148</v>
      </c>
      <c r="G178" s="95">
        <v>11972207.92</v>
      </c>
      <c r="H178" s="12"/>
      <c r="I178" s="12"/>
      <c r="J178" s="12" t="s">
        <v>149</v>
      </c>
      <c r="K178" s="95">
        <v>23955984</v>
      </c>
      <c r="L178" s="95">
        <f>+E178+G178+I178+K178</f>
        <v>71672247.590000004</v>
      </c>
    </row>
    <row r="179" spans="2:12" ht="15.75" thickBot="1" x14ac:dyDescent="0.3"/>
    <row r="180" spans="2:12" ht="15.75" thickBot="1" x14ac:dyDescent="0.3">
      <c r="B180" s="164" t="s">
        <v>161</v>
      </c>
      <c r="C180" s="113" t="s">
        <v>0</v>
      </c>
      <c r="D180" s="129" t="s">
        <v>1</v>
      </c>
      <c r="E180" s="129"/>
      <c r="F180" s="129" t="s">
        <v>2</v>
      </c>
      <c r="G180" s="129"/>
      <c r="H180" s="129" t="s">
        <v>3</v>
      </c>
      <c r="I180" s="129"/>
      <c r="J180" s="129" t="s">
        <v>4</v>
      </c>
      <c r="K180" s="129"/>
      <c r="L180" s="113" t="s">
        <v>5</v>
      </c>
    </row>
    <row r="181" spans="2:12" ht="15.75" thickBot="1" x14ac:dyDescent="0.3">
      <c r="B181" s="164"/>
      <c r="C181" s="113" t="s">
        <v>6</v>
      </c>
      <c r="D181" s="129"/>
      <c r="E181" s="129"/>
      <c r="F181" s="129"/>
      <c r="G181" s="129"/>
      <c r="H181" s="129"/>
      <c r="I181" s="129"/>
      <c r="J181" s="129"/>
      <c r="K181" s="129"/>
      <c r="L181" s="113" t="s">
        <v>7</v>
      </c>
    </row>
    <row r="182" spans="2:12" ht="15.75" thickBot="1" x14ac:dyDescent="0.3">
      <c r="B182" s="164"/>
      <c r="C182" s="92"/>
      <c r="D182" s="129"/>
      <c r="E182" s="129"/>
      <c r="F182" s="129"/>
      <c r="G182" s="129"/>
      <c r="H182" s="129"/>
      <c r="I182" s="129"/>
      <c r="J182" s="129"/>
      <c r="K182" s="129"/>
      <c r="L182" s="113"/>
    </row>
    <row r="183" spans="2:12" ht="23.25" thickBot="1" x14ac:dyDescent="0.3">
      <c r="B183" s="164"/>
      <c r="C183" s="92"/>
      <c r="D183" s="113" t="s">
        <v>8</v>
      </c>
      <c r="E183" s="113" t="s">
        <v>9</v>
      </c>
      <c r="F183" s="113" t="s">
        <v>8</v>
      </c>
      <c r="G183" s="113" t="s">
        <v>9</v>
      </c>
      <c r="H183" s="113" t="s">
        <v>8</v>
      </c>
      <c r="I183" s="113" t="s">
        <v>9</v>
      </c>
      <c r="J183" s="113" t="s">
        <v>8</v>
      </c>
      <c r="K183" s="113" t="s">
        <v>9</v>
      </c>
      <c r="L183" s="113" t="s">
        <v>10</v>
      </c>
    </row>
    <row r="184" spans="2:12" ht="15.75" thickBot="1" x14ac:dyDescent="0.3">
      <c r="B184" s="164"/>
      <c r="C184" s="92"/>
      <c r="D184" s="113" t="s">
        <v>11</v>
      </c>
      <c r="E184" s="113" t="s">
        <v>12</v>
      </c>
      <c r="F184" s="113" t="s">
        <v>13</v>
      </c>
      <c r="G184" s="113" t="s">
        <v>14</v>
      </c>
      <c r="H184" s="113" t="s">
        <v>15</v>
      </c>
      <c r="I184" s="113" t="s">
        <v>16</v>
      </c>
      <c r="J184" s="113" t="s">
        <v>17</v>
      </c>
      <c r="K184" s="113" t="s">
        <v>18</v>
      </c>
      <c r="L184" s="92"/>
    </row>
    <row r="185" spans="2:12" ht="15.75" thickBot="1" x14ac:dyDescent="0.3">
      <c r="B185" s="164"/>
      <c r="C185" s="82" t="s">
        <v>151</v>
      </c>
      <c r="D185" s="82" t="s">
        <v>152</v>
      </c>
      <c r="E185" s="165">
        <v>61952795.890000001</v>
      </c>
      <c r="F185" s="82" t="s">
        <v>153</v>
      </c>
      <c r="G185" s="165">
        <v>4660924.4000000004</v>
      </c>
      <c r="H185" s="82"/>
      <c r="I185" s="82"/>
      <c r="J185" s="82"/>
      <c r="K185" s="82"/>
      <c r="L185" s="165">
        <f>+E185+G185</f>
        <v>66613720.289999999</v>
      </c>
    </row>
    <row r="186" spans="2:12" ht="15.75" thickBot="1" x14ac:dyDescent="0.3">
      <c r="B186" s="164"/>
      <c r="C186" s="82" t="s">
        <v>154</v>
      </c>
      <c r="D186" s="82" t="s">
        <v>152</v>
      </c>
      <c r="E186" s="165">
        <v>26806623.539999999</v>
      </c>
      <c r="F186" s="82" t="s">
        <v>153</v>
      </c>
      <c r="G186" s="165">
        <v>244180</v>
      </c>
      <c r="H186" s="82"/>
      <c r="I186" s="82"/>
      <c r="J186" s="82"/>
      <c r="K186" s="82"/>
      <c r="L186" s="165">
        <f t="shared" ref="L186:L191" si="3">+E186+G186</f>
        <v>27050803.539999999</v>
      </c>
    </row>
    <row r="187" spans="2:12" ht="15.75" thickBot="1" x14ac:dyDescent="0.3">
      <c r="B187" s="164"/>
      <c r="C187" s="82" t="s">
        <v>155</v>
      </c>
      <c r="D187" s="82" t="s">
        <v>152</v>
      </c>
      <c r="E187" s="165">
        <v>23628840.850000001</v>
      </c>
      <c r="F187" s="82" t="s">
        <v>153</v>
      </c>
      <c r="G187" s="165">
        <v>1398252.41</v>
      </c>
      <c r="H187" s="82"/>
      <c r="I187" s="82"/>
      <c r="J187" s="82"/>
      <c r="K187" s="82"/>
      <c r="L187" s="165">
        <f t="shared" si="3"/>
        <v>25027093.260000002</v>
      </c>
    </row>
    <row r="188" spans="2:12" ht="15.75" thickBot="1" x14ac:dyDescent="0.3">
      <c r="B188" s="164"/>
      <c r="C188" s="82" t="s">
        <v>156</v>
      </c>
      <c r="D188" s="82" t="s">
        <v>152</v>
      </c>
      <c r="E188" s="165">
        <v>598000</v>
      </c>
      <c r="F188" s="82" t="s">
        <v>153</v>
      </c>
      <c r="G188" s="165">
        <v>2402589.87</v>
      </c>
      <c r="H188" s="82"/>
      <c r="I188" s="82"/>
      <c r="J188" s="82"/>
      <c r="K188" s="82"/>
      <c r="L188" s="165">
        <f t="shared" si="3"/>
        <v>3000589.87</v>
      </c>
    </row>
    <row r="189" spans="2:12" ht="15.75" thickBot="1" x14ac:dyDescent="0.3">
      <c r="B189" s="164"/>
      <c r="C189" s="82" t="s">
        <v>157</v>
      </c>
      <c r="D189" s="82" t="s">
        <v>158</v>
      </c>
      <c r="E189" s="165">
        <v>556865.79</v>
      </c>
      <c r="F189" s="82" t="s">
        <v>153</v>
      </c>
      <c r="G189" s="165">
        <v>3638803.89</v>
      </c>
      <c r="H189" s="82"/>
      <c r="I189" s="82"/>
      <c r="J189" s="82"/>
      <c r="K189" s="82"/>
      <c r="L189" s="165">
        <f t="shared" si="3"/>
        <v>4195669.68</v>
      </c>
    </row>
    <row r="190" spans="2:12" ht="15.75" thickBot="1" x14ac:dyDescent="0.3">
      <c r="B190" s="164"/>
      <c r="C190" s="82" t="s">
        <v>159</v>
      </c>
      <c r="D190" s="82" t="s">
        <v>158</v>
      </c>
      <c r="E190" s="165">
        <v>8140</v>
      </c>
      <c r="F190" s="82" t="s">
        <v>153</v>
      </c>
      <c r="G190" s="165">
        <v>2299075.59</v>
      </c>
      <c r="H190" s="82"/>
      <c r="I190" s="82"/>
      <c r="J190" s="82"/>
      <c r="K190" s="82"/>
      <c r="L190" s="165">
        <f t="shared" si="3"/>
        <v>2307215.59</v>
      </c>
    </row>
    <row r="191" spans="2:12" ht="15.75" thickBot="1" x14ac:dyDescent="0.3">
      <c r="B191" s="164"/>
      <c r="C191" s="82" t="s">
        <v>160</v>
      </c>
      <c r="D191" s="82" t="s">
        <v>158</v>
      </c>
      <c r="E191" s="165">
        <v>378496.3</v>
      </c>
      <c r="F191" s="82" t="s">
        <v>153</v>
      </c>
      <c r="G191" s="165">
        <v>426526.81</v>
      </c>
      <c r="H191" s="82"/>
      <c r="I191" s="82"/>
      <c r="J191" s="82"/>
      <c r="K191" s="82"/>
      <c r="L191" s="165">
        <f t="shared" si="3"/>
        <v>805023.11</v>
      </c>
    </row>
  </sheetData>
  <mergeCells count="98">
    <mergeCell ref="D180:E182"/>
    <mergeCell ref="F180:G182"/>
    <mergeCell ref="H180:I182"/>
    <mergeCell ref="J180:K182"/>
    <mergeCell ref="B180:B191"/>
    <mergeCell ref="J166:K168"/>
    <mergeCell ref="B166:B171"/>
    <mergeCell ref="D38:E40"/>
    <mergeCell ref="F38:G40"/>
    <mergeCell ref="H38:I40"/>
    <mergeCell ref="B38:B46"/>
    <mergeCell ref="D166:E168"/>
    <mergeCell ref="F166:G168"/>
    <mergeCell ref="H166:I168"/>
    <mergeCell ref="J48:K50"/>
    <mergeCell ref="J38:K40"/>
    <mergeCell ref="D48:E50"/>
    <mergeCell ref="F48:G50"/>
    <mergeCell ref="H48:I50"/>
    <mergeCell ref="B48:B54"/>
    <mergeCell ref="B56:B58"/>
    <mergeCell ref="J5:K7"/>
    <mergeCell ref="J126:K127"/>
    <mergeCell ref="J119:K120"/>
    <mergeCell ref="J75:K77"/>
    <mergeCell ref="J67:K69"/>
    <mergeCell ref="J60:K62"/>
    <mergeCell ref="B2:L2"/>
    <mergeCell ref="D30:E32"/>
    <mergeCell ref="F30:G32"/>
    <mergeCell ref="H30:I32"/>
    <mergeCell ref="B30:B36"/>
    <mergeCell ref="D5:E7"/>
    <mergeCell ref="F5:G7"/>
    <mergeCell ref="H5:I7"/>
    <mergeCell ref="B5:B11"/>
    <mergeCell ref="D13:E15"/>
    <mergeCell ref="F13:G15"/>
    <mergeCell ref="H13:I15"/>
    <mergeCell ref="B3:L3"/>
    <mergeCell ref="B13:B28"/>
    <mergeCell ref="J30:K32"/>
    <mergeCell ref="J13:K15"/>
    <mergeCell ref="D60:E62"/>
    <mergeCell ref="F60:G62"/>
    <mergeCell ref="H60:I62"/>
    <mergeCell ref="B60:B65"/>
    <mergeCell ref="C56:C57"/>
    <mergeCell ref="D67:E69"/>
    <mergeCell ref="F67:G69"/>
    <mergeCell ref="H67:I69"/>
    <mergeCell ref="B67:B73"/>
    <mergeCell ref="D75:E77"/>
    <mergeCell ref="F75:G77"/>
    <mergeCell ref="H75:I77"/>
    <mergeCell ref="B75:B87"/>
    <mergeCell ref="L89:L90"/>
    <mergeCell ref="B89:B91"/>
    <mergeCell ref="D93:E95"/>
    <mergeCell ref="F93:G95"/>
    <mergeCell ref="H93:I95"/>
    <mergeCell ref="J93:K95"/>
    <mergeCell ref="B93:B117"/>
    <mergeCell ref="C89:C90"/>
    <mergeCell ref="D89:E89"/>
    <mergeCell ref="F89:G89"/>
    <mergeCell ref="H89:I89"/>
    <mergeCell ref="J89:K89"/>
    <mergeCell ref="D119:E120"/>
    <mergeCell ref="F119:G120"/>
    <mergeCell ref="H119:I120"/>
    <mergeCell ref="B119:B124"/>
    <mergeCell ref="D126:E127"/>
    <mergeCell ref="F126:G127"/>
    <mergeCell ref="H126:I127"/>
    <mergeCell ref="B126:B130"/>
    <mergeCell ref="D132:E133"/>
    <mergeCell ref="F132:G133"/>
    <mergeCell ref="H132:I133"/>
    <mergeCell ref="B132:B136"/>
    <mergeCell ref="J149:K151"/>
    <mergeCell ref="J132:K133"/>
    <mergeCell ref="L149:L152"/>
    <mergeCell ref="B149:B164"/>
    <mergeCell ref="B138:B143"/>
    <mergeCell ref="C149:C152"/>
    <mergeCell ref="D149:E151"/>
    <mergeCell ref="F149:G151"/>
    <mergeCell ref="H149:I151"/>
    <mergeCell ref="D138:E140"/>
    <mergeCell ref="F138:G140"/>
    <mergeCell ref="H138:I140"/>
    <mergeCell ref="J138:K140"/>
    <mergeCell ref="D173:E175"/>
    <mergeCell ref="F173:G175"/>
    <mergeCell ref="H173:I175"/>
    <mergeCell ref="J173:K175"/>
    <mergeCell ref="B173:B178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 </cp:lastModifiedBy>
  <dcterms:created xsi:type="dcterms:W3CDTF">2013-12-30T21:04:05Z</dcterms:created>
  <dcterms:modified xsi:type="dcterms:W3CDTF">2014-01-16T16:52:56Z</dcterms:modified>
</cp:coreProperties>
</file>